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autoCompressPictures="0" defaultThemeVersion="124226"/>
  <mc:AlternateContent xmlns:mc="http://schemas.openxmlformats.org/markup-compatibility/2006">
    <mc:Choice Requires="x15">
      <x15ac:absPath xmlns:x15ac="http://schemas.microsoft.com/office/spreadsheetml/2010/11/ac" url="\\Fscty07\hou\HOU\Mortgage Assistance Program\Loan Operations\02 - Underwriting\A - Copy Last Name,First name - Address - Loan Number - Copy - Copy\"/>
    </mc:Choice>
  </mc:AlternateContent>
  <bookViews>
    <workbookView xWindow="150" yWindow="0" windowWidth="23250" windowHeight="13170" activeTab="2"/>
  </bookViews>
  <sheets>
    <sheet name="General Instructions" sheetId="3" r:id="rId1"/>
    <sheet name="Buyer Prequalification" sheetId="1" r:id="rId2"/>
    <sheet name="Final Buyer Underwriting" sheetId="4" r:id="rId3"/>
    <sheet name="Project Affordability Range" sheetId="2" r:id="rId4"/>
  </sheets>
  <definedNames>
    <definedName name="_xlnm.Print_Area" localSheetId="1">'Buyer Prequalification'!$A$1:$C$36</definedName>
    <definedName name="_xlnm.Print_Area" localSheetId="2">'Final Buyer Underwriting'!$A$1:$E$55</definedName>
    <definedName name="_xlnm.Print_Area" localSheetId="3">'Project Affordability Range'!$A$1:$D$40</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C38" i="4" l="1"/>
  <c r="C39" i="4" s="1"/>
  <c r="C30" i="2"/>
  <c r="C25" i="4"/>
  <c r="C23" i="1"/>
  <c r="C8" i="2"/>
  <c r="C13" i="2" s="1"/>
  <c r="C38" i="2" s="1"/>
  <c r="C35" i="4"/>
  <c r="C34" i="4"/>
  <c r="C19" i="4"/>
  <c r="C8" i="4"/>
  <c r="C13" i="4" s="1"/>
  <c r="C15" i="4" s="1"/>
  <c r="C12" i="2"/>
  <c r="C18" i="2" s="1"/>
  <c r="C23" i="2" s="1"/>
  <c r="C8" i="1"/>
  <c r="C14" i="1" s="1"/>
  <c r="C32" i="2" l="1"/>
  <c r="C36" i="2" s="1"/>
  <c r="C37" i="2" s="1"/>
  <c r="C46" i="2" s="1"/>
  <c r="C27" i="4"/>
  <c r="C33" i="4" s="1"/>
  <c r="C15" i="1"/>
  <c r="C16" i="1" s="1"/>
  <c r="C24" i="1" s="1"/>
  <c r="C30" i="1" s="1"/>
  <c r="C45" i="2" l="1"/>
  <c r="C44" i="2"/>
  <c r="C42" i="2"/>
  <c r="C43" i="2"/>
  <c r="C41" i="2"/>
  <c r="C40" i="4"/>
  <c r="C32" i="4"/>
</calcChain>
</file>

<file path=xl/sharedStrings.xml><?xml version="1.0" encoding="utf-8"?>
<sst xmlns="http://schemas.openxmlformats.org/spreadsheetml/2006/main" count="96" uniqueCount="68">
  <si>
    <t>Annual Income</t>
  </si>
  <si>
    <t>Max Total Debt</t>
  </si>
  <si>
    <t>Taxes--Annual</t>
  </si>
  <si>
    <t>Insurance--Annual</t>
  </si>
  <si>
    <t>Term--Years</t>
  </si>
  <si>
    <t>Annual Interest Rate</t>
  </si>
  <si>
    <t>Max Housing Pmt (w/out other debt)</t>
  </si>
  <si>
    <t>Sales Price</t>
  </si>
  <si>
    <t>Closing Costs</t>
  </si>
  <si>
    <t>Total Cash Needed</t>
  </si>
  <si>
    <t>Allowable LTV</t>
  </si>
  <si>
    <t>Max Mortgage based on value</t>
  </si>
  <si>
    <t>Monthly PI Payment</t>
  </si>
  <si>
    <t>Housing Ratio</t>
  </si>
  <si>
    <t>Total PITI Payment</t>
  </si>
  <si>
    <t>DPA/Closing Cost Assistance</t>
  </si>
  <si>
    <t>Mortgage Write Down</t>
  </si>
  <si>
    <t>Min. Mortgage Needed</t>
  </si>
  <si>
    <r>
      <t>Mortgage Insurance--</t>
    </r>
    <r>
      <rPr>
        <b/>
        <sz val="12"/>
        <rFont val="Arial"/>
        <family val="2"/>
      </rPr>
      <t>Monthly</t>
    </r>
  </si>
  <si>
    <t>Max Actual Housing Pmt Ability</t>
  </si>
  <si>
    <t>Monthly Pmt Ability: Principal &amp; Int</t>
  </si>
  <si>
    <t>Max Mortgage Qualification Amt</t>
  </si>
  <si>
    <t>Max Housing Debt Ratio ("Front End")</t>
  </si>
  <si>
    <t>Max Total Debt Ratio ("Back End")</t>
  </si>
  <si>
    <t>Min. Annual Income required</t>
  </si>
  <si>
    <t>Buyer's Cash (downpayment and closing costs)</t>
  </si>
  <si>
    <t>Buyer's Mortgage</t>
  </si>
  <si>
    <t>Total Buyer Assistance Needed</t>
  </si>
  <si>
    <t>PI Pmt</t>
  </si>
  <si>
    <t>Total Pmt</t>
  </si>
  <si>
    <t>Total Debt Ratio</t>
  </si>
  <si>
    <t>Specific buyer, unknown house</t>
  </si>
  <si>
    <t>Specific house, unknown buyer</t>
  </si>
  <si>
    <t>Known buyer, known house</t>
  </si>
  <si>
    <t>HOME Assistance Needed</t>
  </si>
  <si>
    <t>First Mortgage LTV</t>
  </si>
  <si>
    <t>Part A: Buyer Prequalification</t>
  </si>
  <si>
    <t>Total escrows &amp; mortgage insurance</t>
  </si>
  <si>
    <t>Buyer's cash investment (% of purchase price)</t>
  </si>
  <si>
    <t>Other Assistance</t>
  </si>
  <si>
    <t>HOME Homebuyer Development Analysis Tools</t>
  </si>
  <si>
    <t>Part B: Final Buyer Underwriting</t>
  </si>
  <si>
    <t>Cash investment needed from buyer @ closing</t>
  </si>
  <si>
    <t>Part C: Project Affordability Analysis known house</t>
  </si>
  <si>
    <t>Monthly Income</t>
  </si>
  <si>
    <t>Existing Debt - Monthly</t>
  </si>
  <si>
    <r>
      <t xml:space="preserve">See instructions to right </t>
    </r>
    <r>
      <rPr>
        <b/>
        <sz val="12"/>
        <rFont val="Symbol"/>
        <family val="1"/>
        <charset val="2"/>
      </rPr>
      <t>®</t>
    </r>
  </si>
  <si>
    <t>Association Fees--Annual</t>
  </si>
  <si>
    <t>Total Escrow Payment (Tax/Insurance/Fees)</t>
  </si>
  <si>
    <t>Estimated Monthly Escrow (Tax/Insurance/Fees)</t>
  </si>
  <si>
    <t>Buyer Cash Investment toward purchase</t>
  </si>
  <si>
    <t>Buyer's Assets AFTER closing</t>
  </si>
  <si>
    <t>Remaining Assets/Monthly Payment</t>
  </si>
  <si>
    <t>Buyers' Starting Liquid Assets</t>
  </si>
  <si>
    <t>Req for Down-Payment &amp; Closing Costs</t>
  </si>
  <si>
    <t>Closing Costs &amp; Prepaids</t>
  </si>
  <si>
    <t>Min. Monthly Income @ full housing ratio in line 19</t>
  </si>
  <si>
    <t>80% AMI Limit for 4-person household</t>
  </si>
  <si>
    <t>Approx. Min. AMI for 1-person household</t>
  </si>
  <si>
    <t>Approx. Min. AMI for 2-person household</t>
  </si>
  <si>
    <t>Approx. Min. AMI for 3-person household</t>
  </si>
  <si>
    <t>Approx. Min. AMI for 4-person household</t>
  </si>
  <si>
    <t>Approx. Min. AMI for 5-person household</t>
  </si>
  <si>
    <t>Approx. Min. AMI for 6-person household</t>
  </si>
  <si>
    <t>Reviewed by: ____________________________</t>
  </si>
  <si>
    <t>Date: __________________________________</t>
  </si>
  <si>
    <t>Comments: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</si>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</sst>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164" formatCode="&quot;$&quot;#,##0"/>
    <numFmt numFmtId="165" formatCode="0.000%"/>
    <numFmt numFmtId="166" formatCode="&quot;$&quot;#,##0.00"/>
    <numFmt numFmtId="167" formatCode="0.0%"/>
    <numFmt numFmtId="168" formatCode="0.0"/>
  </numFmts>
  <fonts count="9" x14ac:knownFonts="1">
    <font>
      <sz val="12"/>
      <name val="Arial"/>
    </font>
    <font>
      <sz val="12"/>
      <name val="Arial"/>
    </font>
    <font>
      <b/>
      <sz val="12"/>
      <name val="Arial"/>
      <family val="2"/>
    </font>
    <font>
      <sz val="12"/>
      <name val="Arial"/>
      <family val="2"/>
    </font>
    <font>
      <b/>
      <sz val="16"/>
      <name val="Arial"/>
      <family val="2"/>
    </font>
    <font>
      <b/>
      <sz val="12"/>
      <name val="Symbol"/>
      <family val="1"/>
      <charset val="2"/>
    </font>
    <font>
      <i/>
      <sz val="12"/>
      <name val="Arial"/>
      <family val="2"/>
    </font>
    <font>
      <u/>
      <sz val="12"/>
      <color theme="10"/>
      <name val="Arial"/>
    </font>
    <font>
      <u/>
      <sz val="12"/>
      <color theme="11"/>
      <name val="Arial"/>
    </font>
  </fonts>
  <fills count="3">
    <fill>
      <patternFill patternType="none"/>
    </fill>
    <fill>
      <patternFill patternType="gray125"/>
    </fill>
    <fill>
      <patternFill patternType="solid">
        <fgColor rgb="FFFFFF99"/>
        <bgColor indexed="64"/>
      </patternFill>
    </fill>
  </fills>
  <borders count="22">
    <border>
      <left/>
      <right/>
      <top/>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78">
    <xf numFmtId="0" fontId="0" fillId="0" borderId="0" xfId="0"/>
    <xf numFmtId="0" fontId="1" fillId="0" borderId="0" xfId="0" applyFont="1" applyProtection="1"/>
    <xf numFmtId="164" fontId="0" fillId="0" borderId="0" xfId="0" applyNumberFormat="1" applyFill="1" applyBorder="1" applyProtection="1"/>
    <xf numFmtId="0" fontId="1" fillId="0" borderId="0" xfId="0" applyFont="1" applyAlignment="1" applyProtection="1"/>
    <xf numFmtId="0" fontId="1" fillId="0" borderId="0" xfId="0" applyFont="1" applyFill="1" applyBorder="1" applyAlignment="1" applyProtection="1"/>
    <xf numFmtId="0" fontId="0" fillId="0" borderId="0" xfId="0" applyProtection="1"/>
    <xf numFmtId="0" fontId="2" fillId="0" borderId="0" xfId="0" applyFont="1" applyAlignment="1" applyProtection="1"/>
    <xf numFmtId="164" fontId="1" fillId="0" borderId="0" xfId="0" applyNumberFormat="1" applyFont="1" applyFill="1" applyBorder="1" applyAlignment="1" applyProtection="1"/>
    <xf numFmtId="8" fontId="2" fillId="0" borderId="0" xfId="0" applyNumberFormat="1" applyFont="1" applyFill="1" applyBorder="1" applyAlignment="1" applyProtection="1"/>
    <xf numFmtId="0" fontId="1" fillId="0" borderId="1" xfId="0" applyFont="1" applyBorder="1" applyAlignment="1" applyProtection="1"/>
    <xf numFmtId="0" fontId="1" fillId="0" borderId="2" xfId="0" applyFont="1" applyBorder="1" applyAlignment="1" applyProtection="1"/>
    <xf numFmtId="164" fontId="1" fillId="0" borderId="4" xfId="0" applyNumberFormat="1" applyFont="1" applyBorder="1" applyAlignment="1" applyProtection="1"/>
    <xf numFmtId="0" fontId="2" fillId="0" borderId="0" xfId="0" applyFont="1" applyProtection="1"/>
    <xf numFmtId="164" fontId="2" fillId="0" borderId="5" xfId="0" applyNumberFormat="1" applyFont="1" applyBorder="1" applyAlignment="1" applyProtection="1"/>
    <xf numFmtId="164" fontId="2" fillId="0" borderId="4" xfId="0" applyNumberFormat="1" applyFont="1" applyBorder="1" applyAlignment="1" applyProtection="1"/>
    <xf numFmtId="164" fontId="1" fillId="2" borderId="3" xfId="0" applyNumberFormat="1" applyFont="1" applyFill="1" applyBorder="1" applyAlignment="1" applyProtection="1">
      <protection locked="0"/>
    </xf>
    <xf numFmtId="9" fontId="1" fillId="2" borderId="4" xfId="0" applyNumberFormat="1" applyFont="1" applyFill="1" applyBorder="1" applyAlignment="1" applyProtection="1">
      <protection locked="0"/>
    </xf>
    <xf numFmtId="164" fontId="1" fillId="2" borderId="4" xfId="0" applyNumberFormat="1" applyFont="1" applyFill="1" applyBorder="1" applyAlignment="1" applyProtection="1">
      <protection locked="0"/>
    </xf>
    <xf numFmtId="10" fontId="1" fillId="2" borderId="4" xfId="0" applyNumberFormat="1" applyFont="1" applyFill="1" applyBorder="1" applyAlignment="1" applyProtection="1">
      <protection locked="0"/>
    </xf>
    <xf numFmtId="0" fontId="1" fillId="2" borderId="4" xfId="0" applyFont="1" applyFill="1" applyBorder="1" applyAlignment="1" applyProtection="1">
      <protection locked="0"/>
    </xf>
    <xf numFmtId="164" fontId="2" fillId="2" borderId="4" xfId="0" applyNumberFormat="1" applyFont="1" applyFill="1" applyBorder="1" applyAlignment="1" applyProtection="1">
      <protection locked="0"/>
    </xf>
    <xf numFmtId="165" fontId="1" fillId="2" borderId="4" xfId="0" applyNumberFormat="1" applyFont="1" applyFill="1" applyBorder="1" applyAlignment="1" applyProtection="1">
      <protection locked="0"/>
    </xf>
    <xf numFmtId="0" fontId="1" fillId="0" borderId="0" xfId="0" applyFont="1" applyBorder="1" applyAlignment="1" applyProtection="1"/>
    <xf numFmtId="0" fontId="3" fillId="0" borderId="0" xfId="0" applyFont="1" applyBorder="1" applyAlignment="1" applyProtection="1"/>
    <xf numFmtId="0" fontId="0" fillId="0" borderId="6" xfId="0" applyBorder="1" applyAlignment="1" applyProtection="1"/>
    <xf numFmtId="0" fontId="0" fillId="0" borderId="7" xfId="0" applyBorder="1" applyAlignment="1" applyProtection="1"/>
    <xf numFmtId="0" fontId="0" fillId="0" borderId="7" xfId="0" applyFont="1" applyBorder="1" applyAlignment="1" applyProtection="1"/>
    <xf numFmtId="0" fontId="3" fillId="0" borderId="7" xfId="0" applyFont="1" applyBorder="1" applyAlignment="1" applyProtection="1"/>
    <xf numFmtId="0" fontId="2" fillId="0" borderId="8" xfId="0" applyFont="1" applyBorder="1" applyAlignment="1" applyProtection="1"/>
    <xf numFmtId="0" fontId="1" fillId="0" borderId="9" xfId="0" applyFont="1" applyBorder="1" applyAlignment="1" applyProtection="1"/>
    <xf numFmtId="0" fontId="0" fillId="0" borderId="9" xfId="0" applyFont="1" applyFill="1" applyBorder="1" applyAlignment="1" applyProtection="1"/>
    <xf numFmtId="0" fontId="0" fillId="0" borderId="9" xfId="0" applyFont="1" applyBorder="1" applyAlignment="1" applyProtection="1"/>
    <xf numFmtId="0" fontId="1" fillId="0" borderId="10" xfId="0" applyFont="1" applyBorder="1" applyAlignment="1" applyProtection="1"/>
    <xf numFmtId="0" fontId="0" fillId="0" borderId="11" xfId="0" applyFont="1" applyBorder="1" applyAlignment="1" applyProtection="1"/>
    <xf numFmtId="0" fontId="3" fillId="0" borderId="6" xfId="0" applyFont="1" applyBorder="1" applyAlignment="1" applyProtection="1"/>
    <xf numFmtId="0" fontId="2" fillId="0" borderId="7" xfId="0" applyFont="1" applyBorder="1" applyAlignment="1" applyProtection="1"/>
    <xf numFmtId="164" fontId="1" fillId="0" borderId="0" xfId="0" applyNumberFormat="1" applyFont="1" applyAlignment="1" applyProtection="1"/>
    <xf numFmtId="0" fontId="2" fillId="0" borderId="0" xfId="0" applyFont="1" applyFill="1" applyBorder="1" applyAlignment="1" applyProtection="1"/>
    <xf numFmtId="0" fontId="3" fillId="0" borderId="0" xfId="0" applyFont="1" applyFill="1" applyBorder="1" applyAlignment="1" applyProtection="1"/>
    <xf numFmtId="9" fontId="1" fillId="0" borderId="0" xfId="0" applyNumberFormat="1" applyFont="1" applyAlignment="1" applyProtection="1"/>
    <xf numFmtId="0" fontId="0" fillId="0" borderId="1" xfId="0" applyFont="1" applyBorder="1" applyAlignment="1" applyProtection="1"/>
    <xf numFmtId="0" fontId="0" fillId="0" borderId="13" xfId="0" applyFont="1" applyFill="1" applyBorder="1" applyAlignment="1" applyProtection="1"/>
    <xf numFmtId="10" fontId="0" fillId="0" borderId="14" xfId="0" applyNumberFormat="1" applyFill="1" applyBorder="1" applyAlignment="1" applyProtection="1"/>
    <xf numFmtId="0" fontId="0" fillId="0" borderId="15" xfId="0" applyFill="1" applyBorder="1" applyAlignment="1" applyProtection="1"/>
    <xf numFmtId="0" fontId="0" fillId="0" borderId="16" xfId="0" applyFont="1" applyFill="1" applyBorder="1" applyAlignment="1" applyProtection="1"/>
    <xf numFmtId="0" fontId="0" fillId="0" borderId="17" xfId="0" applyFill="1" applyBorder="1" applyAlignment="1" applyProtection="1"/>
    <xf numFmtId="0" fontId="0" fillId="0" borderId="16" xfId="0" applyFont="1" applyBorder="1" applyAlignment="1" applyProtection="1"/>
    <xf numFmtId="0" fontId="0" fillId="0" borderId="17" xfId="0" applyFont="1" applyFill="1" applyBorder="1" applyAlignment="1" applyProtection="1"/>
    <xf numFmtId="0" fontId="3" fillId="0" borderId="15" xfId="0" applyFont="1" applyFill="1" applyBorder="1" applyAlignment="1" applyProtection="1"/>
    <xf numFmtId="8" fontId="3" fillId="0" borderId="15" xfId="0" applyNumberFormat="1" applyFont="1" applyFill="1" applyBorder="1" applyProtection="1"/>
    <xf numFmtId="0" fontId="0" fillId="0" borderId="17" xfId="0" applyBorder="1" applyAlignment="1" applyProtection="1"/>
    <xf numFmtId="0" fontId="0" fillId="0" borderId="15" xfId="0" applyBorder="1" applyAlignment="1" applyProtection="1"/>
    <xf numFmtId="0" fontId="3" fillId="0" borderId="15" xfId="0" applyFont="1" applyBorder="1" applyAlignment="1" applyProtection="1"/>
    <xf numFmtId="0" fontId="1" fillId="0" borderId="16" xfId="0" applyFont="1" applyBorder="1" applyAlignment="1" applyProtection="1"/>
    <xf numFmtId="164" fontId="1" fillId="2" borderId="18" xfId="0" applyNumberFormat="1" applyFont="1" applyFill="1" applyBorder="1" applyAlignment="1" applyProtection="1">
      <protection locked="0"/>
    </xf>
    <xf numFmtId="8" fontId="1" fillId="0" borderId="4" xfId="0" applyNumberFormat="1" applyFont="1" applyBorder="1" applyAlignment="1" applyProtection="1"/>
    <xf numFmtId="166" fontId="1" fillId="0" borderId="4" xfId="0" applyNumberFormat="1" applyFont="1" applyBorder="1" applyAlignment="1" applyProtection="1"/>
    <xf numFmtId="167" fontId="1" fillId="0" borderId="4" xfId="1" applyNumberFormat="1" applyFont="1" applyBorder="1" applyAlignment="1" applyProtection="1"/>
    <xf numFmtId="0" fontId="1" fillId="0" borderId="12" xfId="0" applyFont="1" applyBorder="1" applyAlignment="1" applyProtection="1"/>
    <xf numFmtId="167" fontId="1" fillId="0" borderId="5" xfId="1" applyNumberFormat="1" applyFont="1" applyBorder="1" applyAlignment="1" applyProtection="1"/>
    <xf numFmtId="0" fontId="4" fillId="0" borderId="0" xfId="0" applyFont="1" applyProtection="1"/>
    <xf numFmtId="0" fontId="6" fillId="0" borderId="0" xfId="0" applyFont="1" applyAlignment="1" applyProtection="1"/>
    <xf numFmtId="164" fontId="6" fillId="0" borderId="0" xfId="0" applyNumberFormat="1" applyFont="1" applyFill="1" applyBorder="1" applyAlignment="1" applyProtection="1"/>
    <xf numFmtId="0" fontId="3" fillId="0" borderId="17" xfId="0" applyFont="1" applyFill="1" applyBorder="1" applyAlignment="1" applyProtection="1"/>
    <xf numFmtId="0" fontId="0" fillId="0" borderId="15" xfId="0" applyFont="1" applyFill="1" applyBorder="1" applyAlignment="1" applyProtection="1"/>
    <xf numFmtId="168" fontId="1" fillId="0" borderId="5" xfId="1" applyNumberFormat="1" applyFont="1" applyBorder="1" applyAlignment="1" applyProtection="1"/>
    <xf numFmtId="0" fontId="2" fillId="0" borderId="15" xfId="0" applyFont="1" applyFill="1" applyBorder="1" applyAlignment="1" applyProtection="1"/>
    <xf numFmtId="9" fontId="1" fillId="0" borderId="4" xfId="1" applyFont="1" applyBorder="1" applyAlignment="1" applyProtection="1"/>
    <xf numFmtId="0" fontId="1" fillId="0" borderId="19"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11" xfId="0" applyFont="1" applyBorder="1" applyAlignment="1" applyProtection="1"/>
    <xf numFmtId="0" fontId="3" fillId="0" borderId="8" xfId="0" applyFont="1" applyBorder="1" applyAlignment="1" applyProtection="1"/>
    <xf numFmtId="9" fontId="1" fillId="0" borderId="5" xfId="1" applyFont="1" applyBorder="1" applyAlignment="1" applyProtection="1"/>
    <xf numFmtId="0" fontId="0" fillId="0" borderId="0" xfId="0" applyFill="1" applyBorder="1" applyProtection="1"/>
    <xf numFmtId="0" fontId="3" fillId="0" borderId="0" xfId="0" applyFont="1" applyProtection="1"/>
    <xf numFmtId="0" fontId="0" fillId="0" borderId="13" xfId="0" applyBorder="1" applyProtection="1"/>
    <xf numFmtId="0" fontId="2" fillId="0" borderId="0" xfId="0" applyFont="1" applyAlignment="1" applyProtection="1">
      <alignment horizontal="center"/>
    </xf>
  </cellXfs>
  <cellStyles count="4">
    <cellStyle name="Followed Hyperlink" xfId="3" builtinId="9" hidden="1"/>
    <cellStyle name="Hyperlink" xfId="2" builtinId="8" hidden="1"/>
    <cellStyle name="Normal" xfId="0" builtinId="0"/>
    <cellStyle name="Percent"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53340</xdr:colOff>
      <xdr:row>1</xdr:row>
      <xdr:rowOff>76200</xdr:rowOff>
    </xdr:from>
    <xdr:to>
      <xdr:col>7</xdr:col>
      <xdr:colOff>685800</xdr:colOff>
      <xdr:row>42</xdr:row>
      <xdr:rowOff>121920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3340" y="342900"/>
          <a:ext cx="5753100" cy="785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Introduction</a:t>
          </a:r>
          <a:r>
            <a:rPr lang="en-US" sz="1100">
              <a:solidFill>
                <a:schemeClr val="dk1"/>
              </a:solidFill>
              <a:latin typeface="+mn-lt"/>
              <a:ea typeface="+mn-ea"/>
              <a:cs typeface="+mn-cs"/>
            </a:rPr>
            <a:t>:  These basic proformas have been developed to help HOME Participating </a:t>
          </a:r>
          <a:r>
            <a:rPr lang="en-US" sz="1100">
              <a:solidFill>
                <a:sysClr val="windowText" lastClr="000000"/>
              </a:solidFill>
              <a:latin typeface="+mn-lt"/>
              <a:ea typeface="+mn-ea"/>
              <a:cs typeface="+mn-cs"/>
            </a:rPr>
            <a:t>Jurisdictions (PJs) and their </a:t>
          </a:r>
          <a:r>
            <a:rPr lang="en-US" sz="1100">
              <a:solidFill>
                <a:schemeClr val="dk1"/>
              </a:solidFill>
              <a:latin typeface="+mn-lt"/>
              <a:ea typeface="+mn-ea"/>
              <a:cs typeface="+mn-cs"/>
            </a:rPr>
            <a:t>partners complete a preliminary and final buyer affordability analysis for homebuyer projects and to assess income needed to afford homes being developed for sale.  </a:t>
          </a:r>
        </a:p>
        <a:p>
          <a:endParaRPr lang="en-US" sz="1100">
            <a:solidFill>
              <a:schemeClr val="dk1"/>
            </a:solidFill>
            <a:latin typeface="+mn-lt"/>
            <a:ea typeface="+mn-ea"/>
            <a:cs typeface="+mn-cs"/>
          </a:endParaRPr>
        </a:p>
        <a:p>
          <a:r>
            <a:rPr lang="en-US" sz="1100">
              <a:solidFill>
                <a:schemeClr val="dk1"/>
              </a:solidFill>
              <a:latin typeface="+mn-lt"/>
              <a:ea typeface="+mn-ea"/>
              <a:cs typeface="+mn-cs"/>
            </a:rPr>
            <a:t>When a specific buyer is known, the Part A “Buyer Prequalification” worskheet can help determine how much mortgage that buyer could reasonably afford; homeownership counselors and others assisting buyers should start with this section.  </a:t>
          </a:r>
          <a:r>
            <a:rPr lang="en-US" sz="1100">
              <a:solidFill>
                <a:sysClr val="windowText" lastClr="000000"/>
              </a:solidFill>
              <a:latin typeface="+mn-lt"/>
              <a:ea typeface="+mn-ea"/>
              <a:cs typeface="+mn-cs"/>
            </a:rPr>
            <a:t>Later, Part </a:t>
          </a:r>
          <a:r>
            <a:rPr lang="en-US" sz="1100">
              <a:solidFill>
                <a:schemeClr val="dk1"/>
              </a:solidFill>
              <a:latin typeface="+mn-lt"/>
              <a:ea typeface="+mn-ea"/>
              <a:cs typeface="+mn-cs"/>
            </a:rPr>
            <a:t>B "Final Buyer Underwriting" can be used to do the final underwriting when a buyer has identified a specific house to purchase.  The assumptions made about the buyer’s likely housing costs (interest rate, taxes, insurance, etc.) at the time of the pre-qualification must be tested against the actual costs for a specific home at the time of closing and revised as needed.</a:t>
          </a:r>
        </a:p>
        <a:p>
          <a:endParaRPr lang="en-US" sz="1100">
            <a:solidFill>
              <a:schemeClr val="dk1"/>
            </a:solidFill>
            <a:latin typeface="+mn-lt"/>
            <a:ea typeface="+mn-ea"/>
            <a:cs typeface="+mn-cs"/>
          </a:endParaRPr>
        </a:p>
        <a:p>
          <a:r>
            <a:rPr lang="en-US" sz="1100">
              <a:solidFill>
                <a:schemeClr val="dk1"/>
              </a:solidFill>
              <a:latin typeface="+mn-lt"/>
              <a:ea typeface="+mn-ea"/>
              <a:cs typeface="+mn-cs"/>
            </a:rPr>
            <a:t>On the other hand, when a PJ or its partner is </a:t>
          </a:r>
          <a:r>
            <a:rPr lang="en-US" sz="1100">
              <a:solidFill>
                <a:sysClr val="windowText" lastClr="000000"/>
              </a:solidFill>
              <a:latin typeface="+mn-lt"/>
              <a:ea typeface="+mn-ea"/>
              <a:cs typeface="+mn-cs"/>
            </a:rPr>
            <a:t>developing a for-sale home, the Part C “Project Affordability Range” worksheet can help determine the minimum buyer income needed to afford the house given a maximum budget for downpayment </a:t>
          </a:r>
          <a:r>
            <a:rPr lang="en-US" sz="1100">
              <a:solidFill>
                <a:schemeClr val="dk1"/>
              </a:solidFill>
              <a:latin typeface="+mn-lt"/>
              <a:ea typeface="+mn-ea"/>
              <a:cs typeface="+mn-cs"/>
            </a:rPr>
            <a:t>and closing cost assistance and additional HOME direct financing; CHDOs and others developing housing without specific buyers in the pipeline should start from this side</a:t>
          </a:r>
          <a:r>
            <a:rPr lang="en-US" sz="1100">
              <a:solidFill>
                <a:srgbClr val="FF0000"/>
              </a:solidFill>
              <a:latin typeface="+mn-lt"/>
              <a:ea typeface="+mn-ea"/>
              <a:cs typeface="+mn-cs"/>
            </a:rPr>
            <a:t>.</a:t>
          </a:r>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One important caveat… These spreadsheets should be “generally right,” but may not precisely identify the mortgage that a bank will approve for a given buyer or the lowest possible income for a buyer that could afford a specific house.  This is due in part to the circular nature of calculating the cost of mortgage insurance.  More importantly, estimates of taxes and insurance will vary based on the home being purchased, so in the “known buyer, unknown house" scenario of the Buyer Prequalification worsksheet it’s hard to determine those figures before a buyer identifies a specific house.  Finally, banks will independently underwrite HOME-assisted buyers and may use different lending criteria than the PJ initially estimates.</a:t>
          </a:r>
        </a:p>
        <a:p>
          <a:endParaRPr lang="en-US" sz="1100">
            <a:solidFill>
              <a:schemeClr val="dk1"/>
            </a:solidFill>
            <a:latin typeface="+mn-lt"/>
            <a:ea typeface="+mn-ea"/>
            <a:cs typeface="+mn-cs"/>
          </a:endParaRPr>
        </a:p>
        <a:p>
          <a:r>
            <a:rPr lang="en-US" sz="1100">
              <a:solidFill>
                <a:schemeClr val="dk1"/>
              </a:solidFill>
              <a:latin typeface="+mn-lt"/>
              <a:ea typeface="+mn-ea"/>
              <a:cs typeface="+mn-cs"/>
            </a:rPr>
            <a:t>However, these worksheets can help PJs better evaluate how much mortgage a specific buyer can afford or how much income an unknown buyer will need to purchase homes being developed, both of which will help in program and project planning, particularly as PJs work to underwrite a buyer's need for direct</a:t>
          </a:r>
          <a:r>
            <a:rPr lang="en-US" sz="1100" baseline="0">
              <a:solidFill>
                <a:schemeClr val="dk1"/>
              </a:solidFill>
              <a:latin typeface="+mn-lt"/>
              <a:ea typeface="+mn-ea"/>
              <a:cs typeface="+mn-cs"/>
            </a:rPr>
            <a:t> homebuyer assistance or and the viability of for-sale development projects as</a:t>
          </a:r>
          <a:r>
            <a:rPr lang="en-US" sz="1100">
              <a:solidFill>
                <a:schemeClr val="dk1"/>
              </a:solidFill>
              <a:latin typeface="+mn-lt"/>
              <a:ea typeface="+mn-ea"/>
              <a:cs typeface="+mn-cs"/>
            </a:rPr>
            <a:t> required by the 2013 HOME Final Rule.  Then, once both the buyer and the home are known, this proforma will identify whether the buyer can qualify for the home under the local program parameters.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General Instructions:</a:t>
          </a:r>
          <a:endParaRPr lang="en-US" sz="1100">
            <a:solidFill>
              <a:schemeClr val="dk1"/>
            </a:solidFill>
            <a:latin typeface="+mn-lt"/>
            <a:ea typeface="+mn-ea"/>
            <a:cs typeface="+mn-cs"/>
          </a:endParaRP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sym typeface="Symbol"/>
            </a:rPr>
            <a:t></a:t>
          </a:r>
          <a:r>
            <a:rPr lang="en-US" sz="1100">
              <a:solidFill>
                <a:schemeClr val="dk1"/>
              </a:solidFill>
              <a:latin typeface="+mn-lt"/>
              <a:ea typeface="+mn-ea"/>
              <a:cs typeface="+mn-cs"/>
            </a:rPr>
            <a:t>Only enter data in yellow-shaded cells.  All white cells contain formulas and are protected to prevent accidentally overwriting a formula.</a:t>
          </a:r>
        </a:p>
        <a:p>
          <a:pPr lvl="0"/>
          <a:endParaRPr lang="en-US" sz="1100">
            <a:solidFill>
              <a:schemeClr val="dk1"/>
            </a:solidFill>
            <a:latin typeface="+mn-lt"/>
            <a:ea typeface="+mn-ea"/>
            <a:cs typeface="+mn-cs"/>
            <a:sym typeface="Symbol"/>
          </a:endParaRPr>
        </a:p>
        <a:p>
          <a:pPr lvl="0"/>
          <a:r>
            <a:rPr lang="en-US" sz="1100">
              <a:solidFill>
                <a:schemeClr val="dk1"/>
              </a:solidFill>
              <a:latin typeface="+mn-lt"/>
              <a:ea typeface="+mn-ea"/>
              <a:cs typeface="+mn-cs"/>
              <a:sym typeface="Symbol"/>
            </a:rPr>
            <a:t></a:t>
          </a:r>
          <a:r>
            <a:rPr lang="en-US" sz="1100">
              <a:solidFill>
                <a:schemeClr val="dk1"/>
              </a:solidFill>
              <a:latin typeface="+mn-lt"/>
              <a:ea typeface="+mn-ea"/>
              <a:cs typeface="+mn-cs"/>
            </a:rPr>
            <a:t>Each section of this spreadsheet “stands alone,” so the buyer income in Part A, for example, needs to be re-entered in Part B.  This is simply to provide the broadest use possible on a local level since some users will only use one section or another.  While the worksheet is protected, there is no password.  Some users may want to customize the sheets further for their local programs.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38549</xdr:colOff>
      <xdr:row>0</xdr:row>
      <xdr:rowOff>106381</xdr:rowOff>
    </xdr:from>
    <xdr:to>
      <xdr:col>11</xdr:col>
      <xdr:colOff>336625</xdr:colOff>
      <xdr:row>52</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71161" y="106381"/>
          <a:ext cx="7819464" cy="9996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Part A: Buyer Prequalification Instructions: </a:t>
          </a:r>
          <a:r>
            <a:rPr lang="en-US" sz="1100">
              <a:solidFill>
                <a:schemeClr val="dk1"/>
              </a:solidFill>
              <a:latin typeface="+mn-lt"/>
              <a:ea typeface="+mn-ea"/>
              <a:cs typeface="+mn-cs"/>
            </a:rPr>
            <a:t>This section of the proforma can be used when working with a specific buyer to determine approximately how much mortgage they can afford.  As noted before, the mortgage estimate will be approximate since the taxes and insurance on the actual home selected will factor into a specific underwriting analysis later.</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 Enter the gross annual income of the buyer(s) of the home.  This may differ from the gross household income used to determine HOME-eligibility when some of the total household income is from individuals who will not be party to the bank mortgage.  For example, if an 18-year-old child is still living at home and has earned income that counts in total household income but only his parents will be on title and “borrowers” on the mortgage loan, enter just the income attributable to the parents.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2. This line shows the monthly income, calculated by dividing the annual income by 12.</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3. Enter the required monthly payments on other consumer outstanding consumer debt owed by the buyer(s) of the home.  Typically this may include installment debt such as car or student loans and revolving debt like credit cards, merchant credit cards, and the like.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4. Enter the maximum housing debt ratio, aka the “front end” ratio.  This is the percentage of the buyer’s gross monthly income that the program will allow to be spent on housing.  Typical mortgage lending criteria might limit this to a maximum of 28%-33%, but some HOME programs prefer to see low housing ratios for low income buyers, making mortgage payments more sustainable over time. </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5. Enter the maximum total  debt to income ratio, aka the total “back end” ratio.  This is the percentage of the buyer’s gross monthly income that the program will allow to be spent on all debt payments, including housing and other consumer debt.  Typical mortgage lending criteria might limit this to a maximum of 38%-41%.</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6. This line shows the maximum monthly mortgage payment based on the buyer’s income and the allowable front end ratio (line 2 times line 4).</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7. This line shows the maximum total monthly debt payments allowed based on the buyer’s income and allowable back end ratio (line 2 times line 5).</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8. This line shows the maximum monthly payment the buyer can actually afford to make.  It is the lesser of the front end ratio payment on line 6 OR the total debt allowed on line 7 minus the existing consumer debt on line 3.  When line 8 is less than line 6, the buyer’s purchasing power is being limited by their existing debt level.</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9. Enter an estimate of the annual property taxes.  If in doubt, estimate based on the higher end of the home values you expect the buyer will be seeking to buy.  Once a specific house is known, this amount, as well as the amounts in lines 10 and 11, will need to be adjusted to reflect actual expected costs.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10. Enter an estimate of the annual insurance premium.  If in doubt, estimate based on the higher end of the home values you expect the buyer will be seeking to buy.</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11. Enter an estimate of the annual homeowner/condominium</a:t>
          </a:r>
          <a:r>
            <a:rPr lang="en-US" sz="1100" baseline="0">
              <a:solidFill>
                <a:schemeClr val="dk1"/>
              </a:solidFill>
              <a:latin typeface="+mn-lt"/>
              <a:ea typeface="+mn-ea"/>
              <a:cs typeface="+mn-cs"/>
            </a:rPr>
            <a:t> association fees (if applicable).</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12. Enter an estimate of the MONTHLY mortgage insurance payment you expect the buyer will have to pay.  If in doubt, enter approximately $100 for a buyer who is likely to buy a $100,000 home, $70</a:t>
          </a:r>
          <a:r>
            <a:rPr lang="en-US" sz="1100" baseline="0">
              <a:solidFill>
                <a:schemeClr val="dk1"/>
              </a:solidFill>
              <a:latin typeface="+mn-lt"/>
              <a:ea typeface="+mn-ea"/>
              <a:cs typeface="+mn-cs"/>
            </a:rPr>
            <a:t> for a $70,000 home, $150 for a $150,000 home, etc.</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13. This line shows the principal and interest portion of the buyer’s monthly payment from line 8 after accounting for taxes, insurance, and mortgage insurance on lines 9-11.</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14. This line shows the montly Principal &amp; Interest</a:t>
          </a:r>
          <a:r>
            <a:rPr lang="en-US" sz="1100" baseline="0">
              <a:solidFill>
                <a:schemeClr val="dk1"/>
              </a:solidFill>
              <a:latin typeface="+mn-lt"/>
              <a:ea typeface="+mn-ea"/>
              <a:cs typeface="+mn-cs"/>
            </a:rPr>
            <a:t> payment the buyer can afford calculated by subtracting line 12 from line 8.</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15. Enter the annual interest rate for the first mortgage.  If in doubt, estimate a rate about 1.0-1.5% higher than the national average for 30-year fixed rate mortgages.  Freddie Mac publishes a weekly survey of mortgage rates on its home page (lower left of the panel) at </a:t>
          </a:r>
          <a:r>
            <a:rPr lang="en-US" sz="1100" u="sng">
              <a:solidFill>
                <a:schemeClr val="dk1"/>
              </a:solidFill>
              <a:latin typeface="+mn-lt"/>
              <a:ea typeface="+mn-ea"/>
              <a:cs typeface="+mn-cs"/>
              <a:hlinkClick xmlns:r="http://schemas.openxmlformats.org/officeDocument/2006/relationships" r:id=""/>
            </a:rPr>
            <a:t>www.freddiemac.com</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16. Enter the mortgage term in years.  Usually this will be 30 years.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17.</a:t>
          </a:r>
          <a:r>
            <a:rPr lang="en-US" sz="1100" baseline="0">
              <a:solidFill>
                <a:schemeClr val="dk1"/>
              </a:solidFill>
              <a:latin typeface="+mn-lt"/>
              <a:ea typeface="+mn-ea"/>
              <a:cs typeface="+mn-cs"/>
            </a:rPr>
            <a:t> </a:t>
          </a:r>
          <a:r>
            <a:rPr lang="en-US" sz="1100">
              <a:solidFill>
                <a:schemeClr val="dk1"/>
              </a:solidFill>
              <a:latin typeface="+mn-lt"/>
              <a:ea typeface="+mn-ea"/>
              <a:cs typeface="+mn-cs"/>
            </a:rPr>
            <a:t>This line estimates the maximum mortgage the buyer can afford based on their ability to make the monthly payment.</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52294</xdr:colOff>
      <xdr:row>0</xdr:row>
      <xdr:rowOff>77694</xdr:rowOff>
    </xdr:from>
    <xdr:to>
      <xdr:col>14</xdr:col>
      <xdr:colOff>927846</xdr:colOff>
      <xdr:row>68</xdr:row>
      <xdr:rowOff>24653</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661088" y="77694"/>
          <a:ext cx="8316258" cy="1305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Part B: Final Buyer Underwriting Assessment</a:t>
          </a:r>
          <a:r>
            <a:rPr lang="en-US" sz="1100"/>
            <a:t>: This section of the proforma can be used to evaluate a HOME-assisted transaction where the buyer and the home are both known.  It helps a PJ assess the affordability of the actual transaction and can be used to document whether the transaction fits local requirements about debt ratios, loan to value, etc.</a:t>
          </a:r>
        </a:p>
        <a:p>
          <a:endParaRPr lang="en-US" sz="1100"/>
        </a:p>
        <a:p>
          <a:r>
            <a:rPr lang="en-US" sz="1100"/>
            <a:t>1. Enter the sales price of the home.  This should typically be the “market value” before any HOME assistance is factored in.</a:t>
          </a:r>
        </a:p>
        <a:p>
          <a:r>
            <a:rPr lang="en-US" sz="1100"/>
            <a:t> </a:t>
          </a:r>
        </a:p>
        <a:p>
          <a:r>
            <a:rPr lang="en-US" sz="1100"/>
            <a:t>2. Enter the estimated buyer closing costs.  This does not include any seller closing costs incurred by the owner/developer of the home.  If in doubt, estimate about 3-5% of the sales price.</a:t>
          </a:r>
        </a:p>
        <a:p>
          <a:r>
            <a:rPr lang="en-US" sz="1100"/>
            <a:t> </a:t>
          </a:r>
        </a:p>
        <a:p>
          <a:r>
            <a:rPr lang="en-US" sz="1100"/>
            <a:t>3. This line shows the total “cash” needed for a buyer to purchase the house and pay closing costs and prepaid expenses before any assistance is provided.</a:t>
          </a:r>
        </a:p>
        <a:p>
          <a:r>
            <a:rPr lang="en-US" sz="1100"/>
            <a:t> </a:t>
          </a:r>
        </a:p>
        <a:p>
          <a:r>
            <a:rPr lang="en-US" sz="1100"/>
            <a:t>4. Enter the cash investment made by the buyer toward their downpayment and closing costs.  Generally this will only include buyer investment shown at closing on the settlement statement.</a:t>
          </a:r>
        </a:p>
        <a:p>
          <a:r>
            <a:rPr lang="en-US" sz="1100"/>
            <a:t> </a:t>
          </a:r>
        </a:p>
        <a:p>
          <a:r>
            <a:rPr lang="en-US" sz="1100"/>
            <a:t>5 . Enter the actual mortgage the buyer will be obtaining from the lender.</a:t>
          </a:r>
        </a:p>
        <a:p>
          <a:r>
            <a:rPr lang="en-US" sz="1100"/>
            <a:t> </a:t>
          </a:r>
        </a:p>
        <a:p>
          <a:r>
            <a:rPr lang="en-US" sz="1100"/>
            <a:t>6. This line shows the total assistance the buyer will need to complete the purchase before applying any HOME assistance to the transaction.</a:t>
          </a:r>
        </a:p>
        <a:p>
          <a:r>
            <a:rPr lang="en-US" sz="1100"/>
            <a:t> </a:t>
          </a:r>
        </a:p>
        <a:p>
          <a:r>
            <a:rPr lang="en-US" sz="1100"/>
            <a:t>7. Enter the projected amount of non-HOME funded downpayment and closing cost assistance (if any) that the buyer will receive.</a:t>
          </a:r>
        </a:p>
        <a:p>
          <a:r>
            <a:rPr lang="en-US" sz="1100"/>
            <a:t> </a:t>
          </a:r>
        </a:p>
        <a:p>
          <a:r>
            <a:rPr lang="en-US" sz="1100"/>
            <a:t>8. This line shows the HOME assistance that will be needed by the buyer.  It may represent assistance toward the closing costs, the downpayment, or toward direct financing that lowers the first mortgage to an affordable level.</a:t>
          </a:r>
        </a:p>
        <a:p>
          <a:r>
            <a:rPr lang="en-US" sz="1100"/>
            <a:t> </a:t>
          </a:r>
        </a:p>
        <a:p>
          <a:r>
            <a:rPr lang="en-US" sz="1100"/>
            <a:t>9. Enter the annual interest rate for the first mortgage.  Note, the calculations below assume use of a fixed rate loan.  Most local HOME programs require assisted buyers to obtain fixed rate mortgages.  </a:t>
          </a:r>
        </a:p>
        <a:p>
          <a:r>
            <a:rPr lang="en-US" sz="1100"/>
            <a:t> </a:t>
          </a:r>
        </a:p>
        <a:p>
          <a:r>
            <a:rPr lang="en-US" sz="1100"/>
            <a:t>10. Enter the mortgage term in years.  Usually this will be 30 years.</a:t>
          </a:r>
        </a:p>
        <a:p>
          <a:r>
            <a:rPr lang="en-US" sz="1100"/>
            <a:t> </a:t>
          </a:r>
        </a:p>
        <a:p>
          <a:r>
            <a:rPr lang="en-US" sz="1100"/>
            <a:t>11. This line shows the monthly principal and interest payment based on the mortgage amount, interest rate, and term.</a:t>
          </a:r>
        </a:p>
        <a:p>
          <a:r>
            <a:rPr lang="en-US" sz="1100"/>
            <a:t> </a:t>
          </a:r>
        </a:p>
        <a:p>
          <a:r>
            <a:rPr lang="en-US" sz="1100"/>
            <a:t>12. Enter the estimate of the annual property taxes that the buyer will have to pay.  </a:t>
          </a:r>
        </a:p>
        <a:p>
          <a:r>
            <a:rPr lang="en-US" sz="1100"/>
            <a:t> </a:t>
          </a:r>
        </a:p>
        <a:p>
          <a:r>
            <a:rPr lang="en-US" sz="1100"/>
            <a:t>13. Enter an estimate of the annual insurance premium.  </a:t>
          </a:r>
        </a:p>
        <a:p>
          <a:r>
            <a:rPr lang="en-US" sz="1100"/>
            <a:t> </a:t>
          </a:r>
        </a:p>
        <a:p>
          <a:r>
            <a:rPr lang="en-US" sz="1100"/>
            <a:t>14. </a:t>
          </a:r>
          <a:r>
            <a:rPr lang="en-US" sz="1100">
              <a:solidFill>
                <a:schemeClr val="dk1"/>
              </a:solidFill>
              <a:latin typeface="+mn-lt"/>
              <a:ea typeface="+mn-ea"/>
              <a:cs typeface="+mn-cs"/>
            </a:rPr>
            <a:t>Enter an estimate of the annual homeowner/condominium</a:t>
          </a:r>
          <a:r>
            <a:rPr lang="en-US" sz="1100" baseline="0">
              <a:solidFill>
                <a:schemeClr val="dk1"/>
              </a:solidFill>
              <a:latin typeface="+mn-lt"/>
              <a:ea typeface="+mn-ea"/>
              <a:cs typeface="+mn-cs"/>
            </a:rPr>
            <a:t> association fees (if applicable).</a:t>
          </a:r>
          <a:endParaRPr lang="en-US" sz="1100"/>
        </a:p>
        <a:p>
          <a:endParaRPr lang="en-US" sz="1100"/>
        </a:p>
        <a:p>
          <a:r>
            <a:rPr lang="en-US" sz="1100"/>
            <a:t>15. Enter an estimate of the MONTHLY mortgage insurance payment you expect the buyer will have to pay.  This should be disclosed by the mortgage lender.</a:t>
          </a:r>
        </a:p>
        <a:p>
          <a:r>
            <a:rPr lang="en-US" sz="1100"/>
            <a:t> </a:t>
          </a:r>
        </a:p>
        <a:p>
          <a:r>
            <a:rPr lang="en-US" sz="1100"/>
            <a:t>16. This line shows the total monthly cost of taxes, insurance, and mortgage insurance.</a:t>
          </a:r>
        </a:p>
        <a:p>
          <a:r>
            <a:rPr lang="en-US" sz="1100"/>
            <a:t> </a:t>
          </a:r>
        </a:p>
        <a:p>
          <a:r>
            <a:rPr lang="en-US" sz="1100"/>
            <a:t>17. This line shows the buyer’s total monthly housing payment including taxes and insurance.</a:t>
          </a:r>
        </a:p>
        <a:p>
          <a:r>
            <a:rPr lang="en-US" sz="1100"/>
            <a:t> </a:t>
          </a:r>
        </a:p>
        <a:p>
          <a:r>
            <a:rPr lang="en-US" sz="1100"/>
            <a:t>18. Enter the gross annual income of the buyer(s) of the home.  This may differ from the gross household income used to determine HOME-eligibility when some of the total household income is from individuals who will not be party to the bank mortgage.  For example, if an 18-year-old child is still living at home and has earned income that counts in total household income but only his parents will be on title and “borrowers” on the mortgage loan, enter just the income attributable to the parents.</a:t>
          </a:r>
        </a:p>
        <a:p>
          <a:r>
            <a:rPr lang="en-US" sz="1100"/>
            <a:t> </a:t>
          </a:r>
        </a:p>
        <a:p>
          <a:r>
            <a:rPr lang="en-US" sz="1100"/>
            <a:t>19. Enter the required monthly payments on other consumer outstanding consumer debt owed by the buyer(s) of the home.  Typically this may include installment debt such as car or student loans and revolving debt like credit cards, merchant credit cards, and the like.</a:t>
          </a:r>
        </a:p>
        <a:p>
          <a:r>
            <a:rPr lang="en-US" sz="1100"/>
            <a:t> </a:t>
          </a:r>
        </a:p>
        <a:p>
          <a:r>
            <a:rPr lang="en-US" sz="1100"/>
            <a:t>20. This line shows the housing debt to income ratio, sometimes called the “front end” ratio for the buyer given the actual loan amount and monthly payment.  PJs should compare this to any local policies they have on minimum or maximum front end ratios.</a:t>
          </a:r>
        </a:p>
        <a:p>
          <a:r>
            <a:rPr lang="en-US" sz="1100"/>
            <a:t> </a:t>
          </a:r>
        </a:p>
        <a:p>
          <a:r>
            <a:rPr lang="en-US" sz="1100"/>
            <a:t>21. This line shows the total debt to income ratio, sometimes called the “back end” ratio for the buyer given the actual loan amount and monthly payment.  PJs should compare this to any local policies they have on minimum or maximum total debt ratios.</a:t>
          </a:r>
        </a:p>
        <a:p>
          <a:r>
            <a:rPr lang="en-US" sz="1100"/>
            <a:t> </a:t>
          </a:r>
        </a:p>
        <a:p>
          <a:r>
            <a:rPr lang="en-US" sz="1100"/>
            <a:t>22. This line shows the loan to value ratio of the buyer’s first mortgage.  PJs should compare this to any limits they have on maximum loan to value ratios.  Some PJs have requirements that the first mortgage not exceed 100% LTV.</a:t>
          </a:r>
        </a:p>
        <a:p>
          <a:r>
            <a:rPr lang="en-US" sz="1100"/>
            <a:t> </a:t>
          </a:r>
        </a:p>
        <a:p>
          <a:r>
            <a:rPr lang="en-US" sz="1100"/>
            <a:t>23. This line shows the buyer's cash investment from line 6 as a percentage of the purchase price.  PJs should compare this to any local policies on a buyers required cash investment.  Many PJs require that buyers contribute at least 1-3% of the purchase price.</a:t>
          </a:r>
        </a:p>
        <a:p>
          <a:endParaRPr lang="en-US" sz="1100"/>
        </a:p>
        <a:p>
          <a:r>
            <a:rPr lang="en-US" sz="1100"/>
            <a:t>24. Enter the liquid assets of the buyers of the home</a:t>
          </a:r>
          <a:r>
            <a:rPr lang="en-US" sz="1100" baseline="0"/>
            <a:t> that are initially available toward the buyer's contribution to the downpayment and/or closing costs.</a:t>
          </a:r>
        </a:p>
        <a:p>
          <a:endParaRPr lang="en-US" sz="1100" baseline="0"/>
        </a:p>
        <a:p>
          <a:r>
            <a:rPr lang="en-US" sz="1100" baseline="0"/>
            <a:t>25. This line shows the buyer's cash investment toward the purchase of the home that was entered on line 4 above.</a:t>
          </a:r>
        </a:p>
        <a:p>
          <a:endParaRPr lang="en-US" sz="1100" baseline="0"/>
        </a:p>
        <a:p>
          <a:r>
            <a:rPr lang="en-US" sz="1100" baseline="0"/>
            <a:t>26. This line shows the buyer's remaining liquid assets following the purchase.</a:t>
          </a:r>
        </a:p>
        <a:p>
          <a:endParaRPr lang="en-US" sz="1100" baseline="0"/>
        </a:p>
        <a:p>
          <a:r>
            <a:rPr lang="en-US" sz="1100" baseline="0"/>
            <a:t>27. This line shows the buyer's remaining liquid assets expressed in terms of how many months of total monthly payments from line 17 those assets represent.  PJs should compare this to any local policy they have on cash assets following purchase.  Some PJs require buyers to have a minimum level of cash reserves following their purchase.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97118</xdr:colOff>
      <xdr:row>0</xdr:row>
      <xdr:rowOff>67980</xdr:rowOff>
    </xdr:from>
    <xdr:to>
      <xdr:col>14</xdr:col>
      <xdr:colOff>666376</xdr:colOff>
      <xdr:row>85</xdr:row>
      <xdr:rowOff>152399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915212" y="67980"/>
          <a:ext cx="7920317" cy="16265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Part C: Affordability Range Analysis: </a:t>
          </a:r>
          <a:r>
            <a:rPr lang="en-US" sz="1100">
              <a:solidFill>
                <a:schemeClr val="dk1"/>
              </a:solidFill>
              <a:latin typeface="+mn-lt"/>
              <a:ea typeface="+mn-ea"/>
              <a:cs typeface="+mn-cs"/>
            </a:rPr>
            <a:t>This section of the proforma can be used to estimate the range of buyers than can afford a specific house given assumptions about direct buyer assistance being provided before specific buyers have been identified.  It can be used as part of a PJ’s underwriting and market analysis when funding the development of homebuyer units.  As noted before, the minimum income will be an estimate since assumptions about interest rate, mortgage insurance, etc. may vary from actual lending factors once a specific buyer is identified. </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1. Enter the sales price of the home.  This should typically be the “market value” before any HOME assistance is factored in.</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2. Enter the estimated buyer closing costs.  This does not include any seller closing costs incurred by the developer of the home.  If in doubt, estimate about 3-5% of the sales price.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3. This line shows the total “cash” needed for a buyer to purchase the house and pay closing costs and prepaid expenses before any assistance is provided.</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4. Enter the allowable Loan to Value (LTV) ratio that the first mortgage lender will use.  In the case of an FHA loan, you should typically use 96.5%.</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5. This line shows the maximum mortgage a bank would likely allow based on the value of the home, regardless of whether the buyer could potentially afford more or less.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6. This line shows the total cash a buyer would need for a downpayment and closing costs.  Again, this is before any assistance from HOME.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7. Enter the projected amount of HOME funded downpayment and closing cost assistance you plan to budget for this home.  Remember, no buyer is known, so if in doubt estimate based on how much the program is willing to provide if the buyer needs it.  Any assistance beyond the required downpayment and closing costs from line 6 should be entered on line 8 below.</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8. Enter any additional HOME funded “direct financing” or “mortgage write down” assistance you plan to budget.  Again, estimate based on the most the program plans to provide since you don’t yet know if a specific buyer may need less.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9. This line shows the minimum mortgage a buyer will need to qualify for based on the mortgage write down assistance shown on line 8.  It is the result of subtracting line 8 from line 5.</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10. Enter the annual interest rate for the first mortgage.  If in doubt, estimate a rate about 1.0-1.5% higher than the national average for 30-year fixed rate mortgages.  Freddie Mac publishes a weekly survey of mortgage rates on its home page (lower left of the panel) at </a:t>
          </a:r>
          <a:r>
            <a:rPr lang="en-US" sz="1100" u="sng">
              <a:solidFill>
                <a:schemeClr val="dk1"/>
              </a:solidFill>
              <a:latin typeface="+mn-lt"/>
              <a:ea typeface="+mn-ea"/>
              <a:cs typeface="+mn-cs"/>
              <a:hlinkClick xmlns:r="http://schemas.openxmlformats.org/officeDocument/2006/relationships" r:id=""/>
            </a:rPr>
            <a:t>www.freddiemac.com</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11. Enter the mortgage term in years.  Usually this will be 30 years.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12. This line shows the monthly principal and interest payment based on the minimum mortgage amount on line 9 and the rate and term on lines 10 and 11.</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13. Enter an estimate of the annual property taxes that the buyer will have to pay.  In many cases, this will be higher than the current taxes based on a pre-construction value of the property, but after the sale the taxable value will be re-assessed.  Remember this is typically based on the market value of the house, not the “effective” price after any HOME assistance.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14. Enter an estimate of the annual insurance premium.  If in doubt, estimate the annual insurance premium at about ½% of the market value of the home.</a:t>
          </a:r>
        </a:p>
        <a:p>
          <a:r>
            <a:rPr lang="en-US" sz="1100">
              <a:solidFill>
                <a:schemeClr val="dk1"/>
              </a:solidFill>
              <a:latin typeface="+mn-lt"/>
              <a:ea typeface="+mn-ea"/>
              <a:cs typeface="+mn-cs"/>
            </a:rPr>
            <a:t> </a:t>
          </a:r>
        </a:p>
        <a:p>
          <a:r>
            <a:rPr lang="en-US" sz="1100">
              <a:solidFill>
                <a:schemeClr val="dk1"/>
              </a:solidFill>
              <a:latin typeface="+mn-lt"/>
              <a:ea typeface="+mn-ea"/>
              <a:cs typeface="+mn-cs"/>
            </a:rPr>
            <a:t>15. Enter an estimate of the annual homeowner/condominium</a:t>
          </a:r>
          <a:r>
            <a:rPr lang="en-US" sz="1100" baseline="0">
              <a:solidFill>
                <a:schemeClr val="dk1"/>
              </a:solidFill>
              <a:latin typeface="+mn-lt"/>
              <a:ea typeface="+mn-ea"/>
              <a:cs typeface="+mn-cs"/>
            </a:rPr>
            <a:t> association fees (if applicable).</a:t>
          </a:r>
          <a:endParaRPr lang="en-US" sz="1100">
            <a:solidFill>
              <a:schemeClr val="dk1"/>
            </a:solidFill>
            <a:latin typeface="+mn-lt"/>
            <a:ea typeface="+mn-ea"/>
            <a:cs typeface="+mn-cs"/>
          </a:endParaRP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16. Enter an estimate of the MONTHLY mortgage insurance payment you expect the buyer will have to pay.  If in doubt, enter approximately $100 for a every $100,000 of the mortgage amount shown on line 9.  So, for example, a $100,000 mortage</a:t>
          </a:r>
          <a:r>
            <a:rPr lang="en-US" sz="1100" baseline="0">
              <a:solidFill>
                <a:schemeClr val="dk1"/>
              </a:solidFill>
              <a:latin typeface="+mn-lt"/>
              <a:ea typeface="+mn-ea"/>
              <a:cs typeface="+mn-cs"/>
            </a:rPr>
            <a:t> would yield  about $100 in monthly mortgage insurance, $70 for a $70,00 mortgage, $150 for a $150,000 mortgage, etc.</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17. This line shows the total monthly cost of taxes, insurance, and mortgage insurance.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18. This line shows the total PITI monthly payment by adding lines 12 and 16 together.</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19. Enter the front-end debt to income ratio (aka the housing ratio) you expect buyers to be able to afford.  Remember setting a high ratio will limit your pool of buyers to those with very good credit and low consumer debt while setting “too low” a ratio will require additional subsidy to make the payment affordable.    Local PJs must develop their own policies, but most will not allow ratios higher than 33% of income, and many expect buyers to be able to spend at least 20-25% of their income toward their house payment.</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20. This line shows the minimum monthly income needed to afford the total PITI payment from line 17 based on the front-end ratio on line 18.</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21. This shows the annual income needed by multiplying line 19 by 12.  This is approximately the “income floor” or the minimum income a buyer will need to afford the house being developed given the maximum HOME assistance being planned.  In some cases, where a specific buyer gets a better interest rate or qualifies at a little higher debt to income ratio (but one still allowed by the PJ), a buyer with less income might still be able to afford this house.  But the typical range of buyer you will need to find can now be defined between this “minimum” income and the 80% AMI limit of the HOME program.</a:t>
          </a:r>
        </a:p>
        <a:p>
          <a:r>
            <a:rPr lang="en-US" sz="1100">
              <a:solidFill>
                <a:schemeClr val="dk1"/>
              </a:solidFill>
              <a:latin typeface="+mn-lt"/>
              <a:ea typeface="+mn-ea"/>
              <a:cs typeface="+mn-cs"/>
            </a:rPr>
            <a:t> </a:t>
          </a:r>
        </a:p>
        <a:p>
          <a:r>
            <a:rPr lang="en-US" sz="1100">
              <a:solidFill>
                <a:schemeClr val="dk1"/>
              </a:solidFill>
              <a:latin typeface="+mn-lt"/>
              <a:ea typeface="+mn-ea"/>
              <a:cs typeface="+mn-cs"/>
            </a:rPr>
            <a:t>PJs and their partners should carefully assess this market range to determine if the project will be feasible, and your market analysis should look specifically at this income band, excluding households whose incomes are too low to afford the house or too high to qualify for HOME assistance.</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22. This line shows the total cash investment a potential buyer will need to bring from their own resources.  It is calculated by subtracting budgeted downpayment and closing cost assistance on line 7 from the total downpayment and closing costs needed on line 6.</a:t>
          </a:r>
        </a:p>
        <a:p>
          <a:r>
            <a:rPr lang="en-US" sz="1100">
              <a:solidFill>
                <a:schemeClr val="dk1"/>
              </a:solidFill>
              <a:latin typeface="+mn-lt"/>
              <a:ea typeface="+mn-ea"/>
              <a:cs typeface="+mn-cs"/>
            </a:rPr>
            <a:t> </a:t>
          </a:r>
        </a:p>
        <a:p>
          <a:r>
            <a:rPr lang="en-US" sz="1100">
              <a:solidFill>
                <a:schemeClr val="dk1"/>
              </a:solidFill>
              <a:latin typeface="+mn-lt"/>
              <a:ea typeface="+mn-ea"/>
              <a:cs typeface="+mn-cs"/>
            </a:rPr>
            <a:t>PJs and their partners should also carefully assess how realistic this is for the potential range of buyers identified by line 21.  Not only must a buyer have the minimum income on line 20, but they will also need to have savings toward their downpayment of at least the amount shown here.  If that figure is too high, you will limit the range of buyers who can afford to purchase the home based on their cash out of pocket needs.  Many local programs set the minimum cash investment of 1-3% of the purchase price or a fixed amount such as $500-$3,000.</a:t>
          </a:r>
        </a:p>
        <a:p>
          <a:endParaRPr lang="en-US" sz="1100">
            <a:solidFill>
              <a:schemeClr val="dk1"/>
            </a:solidFill>
            <a:latin typeface="+mn-lt"/>
            <a:ea typeface="+mn-ea"/>
            <a:cs typeface="+mn-cs"/>
          </a:endParaRPr>
        </a:p>
        <a:p>
          <a:r>
            <a:rPr lang="en-US" sz="1100">
              <a:solidFill>
                <a:schemeClr val="dk1"/>
              </a:solidFill>
              <a:latin typeface="+mn-lt"/>
              <a:ea typeface="+mn-ea"/>
              <a:cs typeface="+mn-cs"/>
            </a:rPr>
            <a:t>23. Enter the 80%</a:t>
          </a:r>
          <a:r>
            <a:rPr lang="en-US" sz="1100" baseline="0">
              <a:solidFill>
                <a:schemeClr val="dk1"/>
              </a:solidFill>
              <a:latin typeface="+mn-lt"/>
              <a:ea typeface="+mn-ea"/>
              <a:cs typeface="+mn-cs"/>
            </a:rPr>
            <a:t> AMI income limit for a 4-person household as published by HUD for your jurisdiction.</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24-29.  These lines express the minimum annual income needed from line 21 in terms of the percentage of AMI for households of various sizes.  For example, 'a one-person household would need an income of X% AMI to afford the home based on these assumptions about pricing, monthly payment, and maximum assistance available.'  </a:t>
          </a:r>
          <a:r>
            <a:rPr lang="en-US" sz="1100" b="1" i="1" baseline="0">
              <a:solidFill>
                <a:schemeClr val="dk1"/>
              </a:solidFill>
              <a:latin typeface="+mn-lt"/>
              <a:ea typeface="+mn-ea"/>
              <a:cs typeface="+mn-cs"/>
            </a:rPr>
            <a:t>Note, that these calculations are approximate; they do not take into account the rounding methodology used to establish exact published AMI limits at each household size and income level.  Additionally, the calculations do not take into account jurisdictions where the 80% AMI limit is limited by the national median income.  PJs should always consult the HUD-published charts to determine exact income limit figures.</a:t>
          </a:r>
        </a:p>
        <a:p>
          <a:endParaRPr lang="en-US" sz="110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PageLayoutView="125" workbookViewId="0">
      <selection activeCell="J10" sqref="J10"/>
    </sheetView>
  </sheetViews>
  <sheetFormatPr defaultColWidth="8.77734375" defaultRowHeight="15" x14ac:dyDescent="0.2"/>
  <sheetData>
    <row r="1" spans="1:1" ht="20.25" x14ac:dyDescent="0.3">
      <c r="A1" s="60" t="s">
        <v>40</v>
      </c>
    </row>
  </sheetData>
  <pageMargins left="0.7" right="0.7" top="0.75" bottom="0.75" header="0.3" footer="0.3"/>
  <pageSetup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OutlineSymbols="0" zoomScale="85" zoomScaleNormal="85" workbookViewId="0">
      <selection activeCell="A36" sqref="A1:C36"/>
    </sheetView>
  </sheetViews>
  <sheetFormatPr defaultColWidth="8.77734375" defaultRowHeight="15" x14ac:dyDescent="0.2"/>
  <cols>
    <col min="1" max="1" width="2.88671875" style="3" bestFit="1" customWidth="1"/>
    <col min="2" max="2" width="40.21875" style="3" customWidth="1"/>
    <col min="3" max="3" width="11.5546875" style="3" bestFit="1" customWidth="1"/>
    <col min="4" max="4" width="10.21875" style="3" customWidth="1"/>
    <col min="5" max="5" width="3.5546875" style="3" customWidth="1"/>
    <col min="6" max="6" width="39.44140625" style="3" bestFit="1" customWidth="1"/>
    <col min="7" max="7" width="8.44140625" style="3" bestFit="1" customWidth="1"/>
    <col min="8" max="10" width="9.77734375" style="3" bestFit="1" customWidth="1"/>
    <col min="11" max="16384" width="8.77734375" style="3"/>
  </cols>
  <sheetData>
    <row r="1" spans="1:7" ht="20.25" x14ac:dyDescent="0.3">
      <c r="A1" s="60" t="s">
        <v>40</v>
      </c>
      <c r="C1" s="1"/>
      <c r="D1" s="1"/>
    </row>
    <row r="2" spans="1:7" ht="15.75" x14ac:dyDescent="0.25">
      <c r="B2" s="12"/>
      <c r="C2" s="1"/>
      <c r="D2" s="1"/>
    </row>
    <row r="3" spans="1:7" x14ac:dyDescent="0.2">
      <c r="B3" s="5"/>
      <c r="C3" s="2"/>
      <c r="D3" s="2"/>
    </row>
    <row r="4" spans="1:7" ht="15.75" x14ac:dyDescent="0.25">
      <c r="B4" s="6" t="s">
        <v>36</v>
      </c>
      <c r="C4" s="6"/>
      <c r="D4" s="6"/>
      <c r="E4" s="6"/>
      <c r="F4" s="6"/>
      <c r="G4" s="6"/>
    </row>
    <row r="5" spans="1:7" x14ac:dyDescent="0.2">
      <c r="B5" s="61" t="s">
        <v>31</v>
      </c>
    </row>
    <row r="6" spans="1:7" ht="16.5" thickBot="1" x14ac:dyDescent="0.3">
      <c r="B6" s="37" t="s">
        <v>46</v>
      </c>
    </row>
    <row r="7" spans="1:7" x14ac:dyDescent="0.2">
      <c r="A7" s="32">
        <v>1</v>
      </c>
      <c r="B7" s="24" t="s">
        <v>0</v>
      </c>
      <c r="C7" s="15">
        <v>40000</v>
      </c>
    </row>
    <row r="8" spans="1:7" x14ac:dyDescent="0.2">
      <c r="A8" s="29">
        <v>2</v>
      </c>
      <c r="B8" s="27" t="s">
        <v>44</v>
      </c>
      <c r="C8" s="11">
        <f>C7/12</f>
        <v>3333.3333333333335</v>
      </c>
    </row>
    <row r="9" spans="1:7" x14ac:dyDescent="0.2">
      <c r="A9" s="29">
        <v>3</v>
      </c>
      <c r="B9" s="27" t="s">
        <v>45</v>
      </c>
      <c r="C9" s="17">
        <v>300</v>
      </c>
    </row>
    <row r="10" spans="1:7" x14ac:dyDescent="0.2">
      <c r="A10" s="9"/>
      <c r="B10" s="22"/>
      <c r="C10" s="10"/>
    </row>
    <row r="11" spans="1:7" x14ac:dyDescent="0.2">
      <c r="A11" s="30">
        <v>4</v>
      </c>
      <c r="B11" s="26" t="s">
        <v>22</v>
      </c>
      <c r="C11" s="16">
        <v>0.3</v>
      </c>
    </row>
    <row r="12" spans="1:7" x14ac:dyDescent="0.2">
      <c r="A12" s="30">
        <v>5</v>
      </c>
      <c r="B12" s="26" t="s">
        <v>23</v>
      </c>
      <c r="C12" s="16">
        <v>0.43</v>
      </c>
    </row>
    <row r="13" spans="1:7" x14ac:dyDescent="0.2">
      <c r="A13" s="9"/>
      <c r="B13" s="22"/>
      <c r="C13" s="10"/>
    </row>
    <row r="14" spans="1:7" x14ac:dyDescent="0.2">
      <c r="A14" s="31">
        <v>6</v>
      </c>
      <c r="B14" s="25" t="s">
        <v>6</v>
      </c>
      <c r="C14" s="11">
        <f>C11*C8</f>
        <v>1000</v>
      </c>
    </row>
    <row r="15" spans="1:7" x14ac:dyDescent="0.2">
      <c r="A15" s="31">
        <v>7</v>
      </c>
      <c r="B15" s="26" t="s">
        <v>1</v>
      </c>
      <c r="C15" s="11">
        <f>C12*C8</f>
        <v>1433.3333333333335</v>
      </c>
    </row>
    <row r="16" spans="1:7" x14ac:dyDescent="0.2">
      <c r="A16" s="31">
        <v>8</v>
      </c>
      <c r="B16" s="26" t="s">
        <v>19</v>
      </c>
      <c r="C16" s="11">
        <f>MIN(C14,C15-C9)</f>
        <v>1000</v>
      </c>
    </row>
    <row r="17" spans="1:3" x14ac:dyDescent="0.2">
      <c r="A17" s="9"/>
      <c r="B17" s="22"/>
      <c r="C17" s="10"/>
    </row>
    <row r="18" spans="1:3" x14ac:dyDescent="0.2">
      <c r="A18" s="31">
        <v>9</v>
      </c>
      <c r="B18" s="25" t="s">
        <v>2</v>
      </c>
      <c r="C18" s="17">
        <v>2675</v>
      </c>
    </row>
    <row r="19" spans="1:3" x14ac:dyDescent="0.2">
      <c r="A19" s="31">
        <v>10</v>
      </c>
      <c r="B19" s="25" t="s">
        <v>3</v>
      </c>
      <c r="C19" s="17">
        <v>1000</v>
      </c>
    </row>
    <row r="20" spans="1:3" x14ac:dyDescent="0.2">
      <c r="A20" s="31">
        <v>11</v>
      </c>
      <c r="B20" s="25" t="s">
        <v>47</v>
      </c>
      <c r="C20" s="17"/>
    </row>
    <row r="21" spans="1:3" ht="15.75" x14ac:dyDescent="0.25">
      <c r="A21" s="31">
        <v>12</v>
      </c>
      <c r="B21" s="27" t="s">
        <v>18</v>
      </c>
      <c r="C21" s="17">
        <v>130</v>
      </c>
    </row>
    <row r="22" spans="1:3" x14ac:dyDescent="0.2">
      <c r="A22" s="9"/>
      <c r="B22" s="22"/>
      <c r="C22" s="10"/>
    </row>
    <row r="23" spans="1:3" x14ac:dyDescent="0.2">
      <c r="A23" s="31">
        <v>13</v>
      </c>
      <c r="B23" s="25" t="s">
        <v>49</v>
      </c>
      <c r="C23" s="11">
        <f>(C18+C19+C20)/12+C21</f>
        <v>436.25</v>
      </c>
    </row>
    <row r="24" spans="1:3" x14ac:dyDescent="0.2">
      <c r="A24" s="31">
        <v>14</v>
      </c>
      <c r="B24" s="26" t="s">
        <v>20</v>
      </c>
      <c r="C24" s="11">
        <f>C16-(C18+C19+C20)/12-C21</f>
        <v>563.75</v>
      </c>
    </row>
    <row r="25" spans="1:3" x14ac:dyDescent="0.2">
      <c r="A25" s="9"/>
      <c r="B25" s="22"/>
      <c r="C25" s="10"/>
    </row>
    <row r="26" spans="1:3" x14ac:dyDescent="0.2">
      <c r="A26" s="9"/>
      <c r="B26" s="22"/>
      <c r="C26" s="10"/>
    </row>
    <row r="27" spans="1:3" x14ac:dyDescent="0.2">
      <c r="A27" s="31">
        <v>15</v>
      </c>
      <c r="B27" s="25" t="s">
        <v>5</v>
      </c>
      <c r="C27" s="21">
        <v>5.5E-2</v>
      </c>
    </row>
    <row r="28" spans="1:3" x14ac:dyDescent="0.2">
      <c r="A28" s="31">
        <v>16</v>
      </c>
      <c r="B28" s="25" t="s">
        <v>4</v>
      </c>
      <c r="C28" s="19">
        <v>30</v>
      </c>
    </row>
    <row r="29" spans="1:3" x14ac:dyDescent="0.2">
      <c r="A29" s="9"/>
      <c r="B29" s="22"/>
      <c r="C29" s="10"/>
    </row>
    <row r="30" spans="1:3" ht="16.5" thickBot="1" x14ac:dyDescent="0.3">
      <c r="A30" s="33">
        <v>17</v>
      </c>
      <c r="B30" s="28" t="s">
        <v>21</v>
      </c>
      <c r="C30" s="13">
        <f>PV(C27/12,C28*12,-C24)</f>
        <v>99288.643961503229</v>
      </c>
    </row>
    <row r="32" spans="1:3" x14ac:dyDescent="0.2">
      <c r="B32" s="74" t="s">
        <v>64</v>
      </c>
    </row>
    <row r="33" spans="2:3" x14ac:dyDescent="0.2">
      <c r="B33" s="74" t="s">
        <v>65</v>
      </c>
      <c r="C33" s="36"/>
    </row>
    <row r="34" spans="2:3" x14ac:dyDescent="0.2">
      <c r="B34" s="5"/>
      <c r="C34" s="36"/>
    </row>
    <row r="35" spans="2:3" x14ac:dyDescent="0.2">
      <c r="B35" s="74" t="s">
        <v>64</v>
      </c>
      <c r="C35" s="36"/>
    </row>
    <row r="36" spans="2:3" x14ac:dyDescent="0.2">
      <c r="B36" s="74" t="s">
        <v>65</v>
      </c>
      <c r="C36" s="36"/>
    </row>
    <row r="37" spans="2:3" x14ac:dyDescent="0.2">
      <c r="B37" s="38"/>
      <c r="C37" s="36"/>
    </row>
    <row r="38" spans="2:3" x14ac:dyDescent="0.2">
      <c r="B38" s="38"/>
      <c r="C38" s="39"/>
    </row>
    <row r="39" spans="2:3" x14ac:dyDescent="0.2">
      <c r="B39" s="38"/>
      <c r="C39" s="39"/>
    </row>
  </sheetData>
  <phoneticPr fontId="0" type="noConversion"/>
  <printOptions horizontalCentered="1"/>
  <pageMargins left="0.5" right="0.5" top="1" bottom="1" header="0.5" footer="0.5"/>
  <pageSetup scale="73" orientation="portrait" horizontalDpi="400" verticalDpi="400" r:id="rId1"/>
  <headerFooter alignWithMargins="0">
    <oddFooter>&amp;LTraining &amp; Development Associates, Inc.</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abSelected="1" zoomScale="85" zoomScaleNormal="85" workbookViewId="0"/>
  </sheetViews>
  <sheetFormatPr defaultColWidth="10.88671875" defaultRowHeight="15" x14ac:dyDescent="0.2"/>
  <cols>
    <col min="1" max="1" width="3.77734375" style="5" customWidth="1"/>
    <col min="2" max="2" width="41.5546875" style="5" customWidth="1"/>
    <col min="3" max="16384" width="10.88671875" style="5"/>
  </cols>
  <sheetData>
    <row r="1" spans="1:5" ht="20.25" x14ac:dyDescent="0.3">
      <c r="A1" s="60" t="s">
        <v>40</v>
      </c>
    </row>
    <row r="3" spans="1:5" ht="15.75" x14ac:dyDescent="0.25">
      <c r="A3" s="6"/>
      <c r="B3" s="6" t="s">
        <v>41</v>
      </c>
      <c r="C3" s="6"/>
    </row>
    <row r="4" spans="1:5" ht="15.75" x14ac:dyDescent="0.25">
      <c r="A4" s="7"/>
      <c r="B4" s="62" t="s">
        <v>33</v>
      </c>
      <c r="C4" s="3"/>
      <c r="D4" s="77" t="s">
        <v>67</v>
      </c>
      <c r="E4" s="77"/>
    </row>
    <row r="5" spans="1:5" ht="16.5" thickBot="1" x14ac:dyDescent="0.3">
      <c r="A5" s="7"/>
      <c r="B5" s="37" t="s">
        <v>46</v>
      </c>
      <c r="C5" s="3"/>
      <c r="D5" s="76"/>
      <c r="E5" s="76"/>
    </row>
    <row r="6" spans="1:5" x14ac:dyDescent="0.2">
      <c r="A6" s="32">
        <v>1</v>
      </c>
      <c r="B6" s="42" t="s">
        <v>7</v>
      </c>
      <c r="C6" s="54">
        <v>120000</v>
      </c>
    </row>
    <row r="7" spans="1:5" x14ac:dyDescent="0.2">
      <c r="A7" s="29">
        <v>2</v>
      </c>
      <c r="B7" s="48" t="s">
        <v>55</v>
      </c>
      <c r="C7" s="17">
        <v>5700</v>
      </c>
      <c r="D7" s="75"/>
    </row>
    <row r="8" spans="1:5" x14ac:dyDescent="0.2">
      <c r="A8" s="29">
        <v>3</v>
      </c>
      <c r="B8" s="43" t="s">
        <v>9</v>
      </c>
      <c r="C8" s="11">
        <f>C6+C7</f>
        <v>125700</v>
      </c>
    </row>
    <row r="9" spans="1:5" ht="15.75" x14ac:dyDescent="0.25">
      <c r="A9" s="9"/>
      <c r="B9" s="8"/>
      <c r="C9" s="10"/>
    </row>
    <row r="10" spans="1:5" x14ac:dyDescent="0.2">
      <c r="A10" s="44">
        <v>4</v>
      </c>
      <c r="B10" s="45" t="s">
        <v>25</v>
      </c>
      <c r="C10" s="17">
        <v>2500</v>
      </c>
    </row>
    <row r="11" spans="1:5" x14ac:dyDescent="0.2">
      <c r="A11" s="29">
        <v>5</v>
      </c>
      <c r="B11" s="43" t="s">
        <v>26</v>
      </c>
      <c r="C11" s="17">
        <v>100000</v>
      </c>
    </row>
    <row r="12" spans="1:5" x14ac:dyDescent="0.2">
      <c r="A12" s="40"/>
      <c r="B12" s="4"/>
      <c r="C12" s="10"/>
    </row>
    <row r="13" spans="1:5" x14ac:dyDescent="0.2">
      <c r="A13" s="46">
        <v>6</v>
      </c>
      <c r="B13" s="47" t="s">
        <v>27</v>
      </c>
      <c r="C13" s="11">
        <f>C8-C10-C11</f>
        <v>23200</v>
      </c>
    </row>
    <row r="14" spans="1:5" x14ac:dyDescent="0.2">
      <c r="A14" s="29">
        <v>7</v>
      </c>
      <c r="B14" s="49" t="s">
        <v>39</v>
      </c>
      <c r="C14" s="17">
        <v>0</v>
      </c>
    </row>
    <row r="15" spans="1:5" ht="15.75" x14ac:dyDescent="0.25">
      <c r="A15" s="31">
        <v>8</v>
      </c>
      <c r="B15" s="66" t="s">
        <v>34</v>
      </c>
      <c r="C15" s="14">
        <f>C13-C14</f>
        <v>23200</v>
      </c>
    </row>
    <row r="16" spans="1:5" x14ac:dyDescent="0.2">
      <c r="A16" s="40"/>
      <c r="B16" s="4"/>
      <c r="C16" s="10"/>
    </row>
    <row r="17" spans="1:3" x14ac:dyDescent="0.2">
      <c r="A17" s="46">
        <v>9</v>
      </c>
      <c r="B17" s="50" t="s">
        <v>5</v>
      </c>
      <c r="C17" s="21">
        <v>5.5E-2</v>
      </c>
    </row>
    <row r="18" spans="1:3" x14ac:dyDescent="0.2">
      <c r="A18" s="29">
        <v>10</v>
      </c>
      <c r="B18" s="51" t="s">
        <v>4</v>
      </c>
      <c r="C18" s="19">
        <v>30</v>
      </c>
    </row>
    <row r="19" spans="1:3" x14ac:dyDescent="0.2">
      <c r="A19" s="31">
        <v>11</v>
      </c>
      <c r="B19" s="43" t="s">
        <v>28</v>
      </c>
      <c r="C19" s="55">
        <f>PMT(C17/12,C18*12,-C11)</f>
        <v>567.78900134700291</v>
      </c>
    </row>
    <row r="20" spans="1:3" x14ac:dyDescent="0.2">
      <c r="A20" s="9"/>
      <c r="B20" s="22"/>
      <c r="C20" s="10"/>
    </row>
    <row r="21" spans="1:3" x14ac:dyDescent="0.2">
      <c r="A21" s="46">
        <v>12</v>
      </c>
      <c r="B21" s="50" t="s">
        <v>2</v>
      </c>
      <c r="C21" s="17">
        <v>1600</v>
      </c>
    </row>
    <row r="22" spans="1:3" x14ac:dyDescent="0.2">
      <c r="A22" s="29">
        <v>13</v>
      </c>
      <c r="B22" s="51" t="s">
        <v>3</v>
      </c>
      <c r="C22" s="17">
        <v>1000</v>
      </c>
    </row>
    <row r="23" spans="1:3" x14ac:dyDescent="0.2">
      <c r="A23" s="31">
        <v>14</v>
      </c>
      <c r="B23" s="25" t="s">
        <v>47</v>
      </c>
      <c r="C23" s="17"/>
    </row>
    <row r="24" spans="1:3" ht="15.75" x14ac:dyDescent="0.25">
      <c r="A24" s="31">
        <v>15</v>
      </c>
      <c r="B24" s="52" t="s">
        <v>18</v>
      </c>
      <c r="C24" s="17">
        <v>110</v>
      </c>
    </row>
    <row r="25" spans="1:3" x14ac:dyDescent="0.2">
      <c r="A25" s="29">
        <v>16</v>
      </c>
      <c r="B25" s="48" t="s">
        <v>37</v>
      </c>
      <c r="C25" s="56">
        <f>(C21+C22+C23)/12+C24</f>
        <v>326.66666666666663</v>
      </c>
    </row>
    <row r="26" spans="1:3" x14ac:dyDescent="0.2">
      <c r="A26" s="40"/>
      <c r="B26" s="22"/>
      <c r="C26" s="10"/>
    </row>
    <row r="27" spans="1:3" x14ac:dyDescent="0.2">
      <c r="A27" s="46">
        <v>17</v>
      </c>
      <c r="B27" s="47" t="s">
        <v>29</v>
      </c>
      <c r="C27" s="56">
        <f>C25+C19</f>
        <v>894.45566801366954</v>
      </c>
    </row>
    <row r="28" spans="1:3" x14ac:dyDescent="0.2">
      <c r="A28" s="40"/>
      <c r="B28" s="22"/>
      <c r="C28" s="10"/>
    </row>
    <row r="29" spans="1:3" x14ac:dyDescent="0.2">
      <c r="A29" s="53">
        <v>18</v>
      </c>
      <c r="B29" s="47" t="s">
        <v>0</v>
      </c>
      <c r="C29" s="17">
        <v>40000</v>
      </c>
    </row>
    <row r="30" spans="1:3" x14ac:dyDescent="0.2">
      <c r="A30" s="53">
        <v>19</v>
      </c>
      <c r="B30" s="63" t="s">
        <v>45</v>
      </c>
      <c r="C30" s="17">
        <v>250</v>
      </c>
    </row>
    <row r="31" spans="1:3" x14ac:dyDescent="0.2">
      <c r="A31" s="9"/>
      <c r="B31" s="22"/>
      <c r="C31" s="10"/>
    </row>
    <row r="32" spans="1:3" x14ac:dyDescent="0.2">
      <c r="A32" s="29">
        <v>20</v>
      </c>
      <c r="B32" s="64" t="s">
        <v>13</v>
      </c>
      <c r="C32" s="57">
        <f>C27/(C29/12)</f>
        <v>0.26833670040410085</v>
      </c>
    </row>
    <row r="33" spans="1:3" x14ac:dyDescent="0.2">
      <c r="A33" s="53">
        <v>21</v>
      </c>
      <c r="B33" s="47" t="s">
        <v>30</v>
      </c>
      <c r="C33" s="57">
        <f>(C30+C27)/(C29/12)</f>
        <v>0.34333670040410086</v>
      </c>
    </row>
    <row r="34" spans="1:3" x14ac:dyDescent="0.2">
      <c r="A34" s="53">
        <v>22</v>
      </c>
      <c r="B34" s="47" t="s">
        <v>35</v>
      </c>
      <c r="C34" s="57">
        <f>C11/C6</f>
        <v>0.83333333333333337</v>
      </c>
    </row>
    <row r="35" spans="1:3" ht="15.75" thickBot="1" x14ac:dyDescent="0.25">
      <c r="A35" s="58">
        <v>23</v>
      </c>
      <c r="B35" s="41" t="s">
        <v>38</v>
      </c>
      <c r="C35" s="59">
        <f>C10/C6</f>
        <v>2.0833333333333332E-2</v>
      </c>
    </row>
    <row r="36" spans="1:3" x14ac:dyDescent="0.2">
      <c r="A36" s="3"/>
      <c r="B36" s="3"/>
      <c r="C36" s="3"/>
    </row>
    <row r="37" spans="1:3" x14ac:dyDescent="0.2">
      <c r="A37" s="29">
        <v>24</v>
      </c>
      <c r="B37" s="48" t="s">
        <v>53</v>
      </c>
      <c r="C37" s="17">
        <v>6250</v>
      </c>
    </row>
    <row r="38" spans="1:3" x14ac:dyDescent="0.2">
      <c r="A38" s="53">
        <v>25</v>
      </c>
      <c r="B38" s="47" t="s">
        <v>50</v>
      </c>
      <c r="C38" s="11">
        <f>C10</f>
        <v>2500</v>
      </c>
    </row>
    <row r="39" spans="1:3" x14ac:dyDescent="0.2">
      <c r="A39" s="53">
        <v>26</v>
      </c>
      <c r="B39" s="47" t="s">
        <v>51</v>
      </c>
      <c r="C39" s="11">
        <f>C37-C38</f>
        <v>3750</v>
      </c>
    </row>
    <row r="40" spans="1:3" ht="15.75" thickBot="1" x14ac:dyDescent="0.25">
      <c r="A40" s="58">
        <v>27</v>
      </c>
      <c r="B40" s="41" t="s">
        <v>52</v>
      </c>
      <c r="C40" s="65">
        <f>C39/C27</f>
        <v>4.1924939760599633</v>
      </c>
    </row>
    <row r="42" spans="1:3" x14ac:dyDescent="0.2">
      <c r="B42" s="74" t="s">
        <v>64</v>
      </c>
    </row>
    <row r="43" spans="1:3" x14ac:dyDescent="0.2">
      <c r="B43" s="74" t="s">
        <v>65</v>
      </c>
    </row>
    <row r="45" spans="1:3" x14ac:dyDescent="0.2">
      <c r="B45" s="74" t="s">
        <v>64</v>
      </c>
    </row>
    <row r="46" spans="1:3" x14ac:dyDescent="0.2">
      <c r="B46" s="74" t="s">
        <v>65</v>
      </c>
    </row>
    <row r="48" spans="1:3" x14ac:dyDescent="0.2">
      <c r="B48" s="5" t="s">
        <v>66</v>
      </c>
    </row>
  </sheetData>
  <mergeCells count="1">
    <mergeCell ref="D4:E4"/>
  </mergeCells>
  <pageMargins left="0.75" right="0.75" top="1" bottom="1" header="0.5" footer="0.5"/>
  <pageSetup scale="78"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55" zoomScale="85" zoomScaleNormal="85" workbookViewId="0">
      <selection activeCell="B42" sqref="B42"/>
    </sheetView>
  </sheetViews>
  <sheetFormatPr defaultColWidth="8.77734375" defaultRowHeight="15" x14ac:dyDescent="0.2"/>
  <cols>
    <col min="1" max="1" width="2.88671875" style="3" bestFit="1" customWidth="1"/>
    <col min="2" max="2" width="47.21875" style="3" customWidth="1"/>
    <col min="3" max="3" width="10.5546875" style="3" bestFit="1" customWidth="1"/>
    <col min="4" max="16384" width="8.77734375" style="5"/>
  </cols>
  <sheetData>
    <row r="1" spans="1:3" ht="20.25" x14ac:dyDescent="0.3">
      <c r="A1" s="60" t="s">
        <v>40</v>
      </c>
    </row>
    <row r="2" spans="1:3" x14ac:dyDescent="0.2">
      <c r="A2" s="2"/>
      <c r="B2" s="2"/>
    </row>
    <row r="3" spans="1:3" ht="15.75" x14ac:dyDescent="0.25">
      <c r="A3" s="6"/>
      <c r="B3" s="6" t="s">
        <v>43</v>
      </c>
      <c r="C3" s="6"/>
    </row>
    <row r="4" spans="1:3" x14ac:dyDescent="0.2">
      <c r="B4" s="61" t="s">
        <v>32</v>
      </c>
    </row>
    <row r="5" spans="1:3" ht="16.5" thickBot="1" x14ac:dyDescent="0.3">
      <c r="B5" s="37" t="s">
        <v>46</v>
      </c>
    </row>
    <row r="6" spans="1:3" x14ac:dyDescent="0.2">
      <c r="A6" s="32">
        <v>1</v>
      </c>
      <c r="B6" s="34" t="s">
        <v>7</v>
      </c>
      <c r="C6" s="15">
        <v>120000</v>
      </c>
    </row>
    <row r="7" spans="1:3" x14ac:dyDescent="0.2">
      <c r="A7" s="29">
        <v>2</v>
      </c>
      <c r="B7" s="27" t="s">
        <v>8</v>
      </c>
      <c r="C7" s="17">
        <v>5700</v>
      </c>
    </row>
    <row r="8" spans="1:3" x14ac:dyDescent="0.2">
      <c r="A8" s="29">
        <v>3</v>
      </c>
      <c r="B8" s="27" t="s">
        <v>9</v>
      </c>
      <c r="C8" s="11">
        <f>C6+C7</f>
        <v>125700</v>
      </c>
    </row>
    <row r="9" spans="1:3" x14ac:dyDescent="0.2">
      <c r="A9" s="9"/>
      <c r="B9" s="23"/>
      <c r="C9" s="10"/>
    </row>
    <row r="10" spans="1:3" x14ac:dyDescent="0.2">
      <c r="A10" s="30">
        <v>4</v>
      </c>
      <c r="B10" s="27" t="s">
        <v>10</v>
      </c>
      <c r="C10" s="18">
        <v>0.96499999999999997</v>
      </c>
    </row>
    <row r="11" spans="1:3" x14ac:dyDescent="0.2">
      <c r="A11" s="9"/>
      <c r="B11" s="22"/>
      <c r="C11" s="10"/>
    </row>
    <row r="12" spans="1:3" x14ac:dyDescent="0.2">
      <c r="A12" s="31">
        <v>5</v>
      </c>
      <c r="B12" s="27" t="s">
        <v>11</v>
      </c>
      <c r="C12" s="11">
        <f>C6*C10</f>
        <v>115800</v>
      </c>
    </row>
    <row r="13" spans="1:3" x14ac:dyDescent="0.2">
      <c r="A13" s="31">
        <v>6</v>
      </c>
      <c r="B13" s="27" t="s">
        <v>54</v>
      </c>
      <c r="C13" s="11">
        <f>C8-C12</f>
        <v>9900</v>
      </c>
    </row>
    <row r="14" spans="1:3" x14ac:dyDescent="0.2">
      <c r="A14" s="9"/>
      <c r="B14" s="22"/>
      <c r="C14" s="10"/>
    </row>
    <row r="15" spans="1:3" ht="15.75" x14ac:dyDescent="0.25">
      <c r="A15" s="31">
        <v>7</v>
      </c>
      <c r="B15" s="35" t="s">
        <v>15</v>
      </c>
      <c r="C15" s="20">
        <v>5000</v>
      </c>
    </row>
    <row r="16" spans="1:3" ht="15.75" x14ac:dyDescent="0.25">
      <c r="A16" s="31">
        <v>8</v>
      </c>
      <c r="B16" s="35" t="s">
        <v>16</v>
      </c>
      <c r="C16" s="20">
        <v>23000</v>
      </c>
    </row>
    <row r="17" spans="1:3" x14ac:dyDescent="0.2">
      <c r="A17" s="9"/>
      <c r="B17" s="22"/>
      <c r="C17" s="10"/>
    </row>
    <row r="18" spans="1:3" x14ac:dyDescent="0.2">
      <c r="A18" s="31">
        <v>9</v>
      </c>
      <c r="B18" s="27" t="s">
        <v>17</v>
      </c>
      <c r="C18" s="11">
        <f>C12-C16</f>
        <v>92800</v>
      </c>
    </row>
    <row r="19" spans="1:3" x14ac:dyDescent="0.2">
      <c r="A19" s="9"/>
      <c r="B19" s="22"/>
      <c r="C19" s="10"/>
    </row>
    <row r="20" spans="1:3" x14ac:dyDescent="0.2">
      <c r="A20" s="31">
        <v>10</v>
      </c>
      <c r="B20" s="25" t="s">
        <v>5</v>
      </c>
      <c r="C20" s="21">
        <v>5.5E-2</v>
      </c>
    </row>
    <row r="21" spans="1:3" x14ac:dyDescent="0.2">
      <c r="A21" s="31">
        <v>11</v>
      </c>
      <c r="B21" s="25" t="s">
        <v>4</v>
      </c>
      <c r="C21" s="19">
        <v>30</v>
      </c>
    </row>
    <row r="22" spans="1:3" x14ac:dyDescent="0.2">
      <c r="A22" s="9"/>
      <c r="B22" s="22"/>
      <c r="C22" s="10"/>
    </row>
    <row r="23" spans="1:3" x14ac:dyDescent="0.2">
      <c r="A23" s="31">
        <v>12</v>
      </c>
      <c r="B23" s="27" t="s">
        <v>12</v>
      </c>
      <c r="C23" s="11">
        <f>PMT(C20/12,C21*12,-C18)</f>
        <v>526.90819325001871</v>
      </c>
    </row>
    <row r="24" spans="1:3" x14ac:dyDescent="0.2">
      <c r="A24" s="9"/>
      <c r="B24" s="22"/>
      <c r="C24" s="10"/>
    </row>
    <row r="25" spans="1:3" x14ac:dyDescent="0.2">
      <c r="A25" s="31">
        <v>13</v>
      </c>
      <c r="B25" s="25" t="s">
        <v>2</v>
      </c>
      <c r="C25" s="17">
        <v>1600</v>
      </c>
    </row>
    <row r="26" spans="1:3" x14ac:dyDescent="0.2">
      <c r="A26" s="31">
        <v>14</v>
      </c>
      <c r="B26" s="25" t="s">
        <v>3</v>
      </c>
      <c r="C26" s="17">
        <v>1000</v>
      </c>
    </row>
    <row r="27" spans="1:3" x14ac:dyDescent="0.2">
      <c r="A27" s="31">
        <v>15</v>
      </c>
      <c r="B27" s="25" t="s">
        <v>47</v>
      </c>
      <c r="C27" s="17"/>
    </row>
    <row r="28" spans="1:3" ht="15.75" x14ac:dyDescent="0.25">
      <c r="A28" s="31">
        <v>16</v>
      </c>
      <c r="B28" s="27" t="s">
        <v>18</v>
      </c>
      <c r="C28" s="17">
        <v>110</v>
      </c>
    </row>
    <row r="29" spans="1:3" x14ac:dyDescent="0.2">
      <c r="A29" s="9"/>
      <c r="B29" s="22"/>
      <c r="C29" s="10"/>
    </row>
    <row r="30" spans="1:3" x14ac:dyDescent="0.2">
      <c r="A30" s="31">
        <v>17</v>
      </c>
      <c r="B30" s="27" t="s">
        <v>48</v>
      </c>
      <c r="C30" s="11">
        <f>(C25+C26+C27)/12+C28</f>
        <v>326.66666666666663</v>
      </c>
    </row>
    <row r="31" spans="1:3" x14ac:dyDescent="0.2">
      <c r="A31" s="9"/>
      <c r="B31" s="22"/>
      <c r="C31" s="10"/>
    </row>
    <row r="32" spans="1:3" x14ac:dyDescent="0.2">
      <c r="A32" s="31">
        <v>18</v>
      </c>
      <c r="B32" s="27" t="s">
        <v>14</v>
      </c>
      <c r="C32" s="11">
        <f>C30+C23</f>
        <v>853.57485991668534</v>
      </c>
    </row>
    <row r="33" spans="1:3" x14ac:dyDescent="0.2">
      <c r="A33" s="9"/>
      <c r="B33" s="22"/>
      <c r="C33" s="10"/>
    </row>
    <row r="34" spans="1:3" x14ac:dyDescent="0.2">
      <c r="A34" s="29">
        <v>19</v>
      </c>
      <c r="B34" s="27" t="s">
        <v>13</v>
      </c>
      <c r="C34" s="16">
        <v>0.28000000000000003</v>
      </c>
    </row>
    <row r="35" spans="1:3" x14ac:dyDescent="0.2">
      <c r="A35" s="9"/>
      <c r="B35" s="22"/>
      <c r="C35" s="10"/>
    </row>
    <row r="36" spans="1:3" x14ac:dyDescent="0.2">
      <c r="A36" s="29">
        <v>20</v>
      </c>
      <c r="B36" s="27" t="s">
        <v>56</v>
      </c>
      <c r="C36" s="11">
        <f>C32/C34</f>
        <v>3048.48164255959</v>
      </c>
    </row>
    <row r="37" spans="1:3" ht="15.75" x14ac:dyDescent="0.25">
      <c r="A37" s="31">
        <v>21</v>
      </c>
      <c r="B37" s="35" t="s">
        <v>24</v>
      </c>
      <c r="C37" s="14">
        <f>C36*12</f>
        <v>36581.779710715084</v>
      </c>
    </row>
    <row r="38" spans="1:3" ht="16.5" thickBot="1" x14ac:dyDescent="0.3">
      <c r="A38" s="33">
        <v>22</v>
      </c>
      <c r="B38" s="28" t="s">
        <v>42</v>
      </c>
      <c r="C38" s="13">
        <f>C13-C15</f>
        <v>4900</v>
      </c>
    </row>
    <row r="39" spans="1:3" x14ac:dyDescent="0.2">
      <c r="A39" s="68"/>
      <c r="B39" s="69"/>
      <c r="C39" s="70"/>
    </row>
    <row r="40" spans="1:3" x14ac:dyDescent="0.2">
      <c r="A40" s="29">
        <v>23</v>
      </c>
      <c r="B40" s="27" t="s">
        <v>57</v>
      </c>
      <c r="C40" s="11">
        <v>40000</v>
      </c>
    </row>
    <row r="41" spans="1:3" x14ac:dyDescent="0.2">
      <c r="A41" s="29">
        <v>24</v>
      </c>
      <c r="B41" s="27" t="s">
        <v>58</v>
      </c>
      <c r="C41" s="67">
        <f>$C$37/(($C$40*1.25)*0.7)</f>
        <v>1.045193706020431</v>
      </c>
    </row>
    <row r="42" spans="1:3" x14ac:dyDescent="0.2">
      <c r="A42" s="29">
        <v>25</v>
      </c>
      <c r="B42" s="27" t="s">
        <v>59</v>
      </c>
      <c r="C42" s="67">
        <f>$C$37/(($C$40*1.25)*0.8)</f>
        <v>0.91454449276787708</v>
      </c>
    </row>
    <row r="43" spans="1:3" x14ac:dyDescent="0.2">
      <c r="A43" s="29">
        <v>26</v>
      </c>
      <c r="B43" s="27" t="s">
        <v>60</v>
      </c>
      <c r="C43" s="67">
        <f>$C$37/(($C$40*1.25)*0.9)</f>
        <v>0.81292843801589076</v>
      </c>
    </row>
    <row r="44" spans="1:3" x14ac:dyDescent="0.2">
      <c r="A44" s="29">
        <v>27</v>
      </c>
      <c r="B44" s="27" t="s">
        <v>61</v>
      </c>
      <c r="C44" s="67">
        <f>$C$37/(($C$40*1.25)*1)</f>
        <v>0.73163559421430169</v>
      </c>
    </row>
    <row r="45" spans="1:3" x14ac:dyDescent="0.2">
      <c r="A45" s="29">
        <v>28</v>
      </c>
      <c r="B45" s="27" t="s">
        <v>62</v>
      </c>
      <c r="C45" s="67">
        <f>$C$37/(($C$40*1.25)*1.08)</f>
        <v>0.67744036501324234</v>
      </c>
    </row>
    <row r="46" spans="1:3" ht="15.75" thickBot="1" x14ac:dyDescent="0.25">
      <c r="A46" s="71">
        <v>29</v>
      </c>
      <c r="B46" s="72" t="s">
        <v>63</v>
      </c>
      <c r="C46" s="73">
        <f>$C$37/(($C$40*1.25)*1.16)</f>
        <v>0.63072033983991527</v>
      </c>
    </row>
  </sheetData>
  <pageMargins left="0.7" right="0.7" top="0.75" bottom="0.75" header="0.3" footer="0.3"/>
  <pageSetup scale="86" orientation="portrait" horizontalDpi="0" verticalDpi="0"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A7F8DDD85014592660D90F0AB6C4D" ma:contentTypeVersion="" ma:contentTypeDescription="Create a new document." ma:contentTypeScope="" ma:versionID="8f90d8e7d83a5e6666cede4f9582d673">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F42A2-A2B0-4A05-9CA1-4CF48287E75F}">
  <ds:schemaRef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www.w3.org/XML/1998/namespace"/>
    <ds:schemaRef ds:uri="e2ffe4c6-224e-4526-ac36-a35983d01ded"/>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43B614E-605B-4DC2-A2A7-E1BC4DA3745F}"/>
</file>

<file path=customXml/itemProps3.xml><?xml version="1.0" encoding="utf-8"?>
<ds:datastoreItem xmlns:ds="http://schemas.openxmlformats.org/officeDocument/2006/customXml" ds:itemID="{481F9557-5DED-4E91-9D6C-64DCE5E65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General Instructions</vt:lpstr>
      <vt:lpstr>Buyer Prequalification</vt:lpstr>
      <vt:lpstr>Final Buyer Underwriting</vt:lpstr>
      <vt:lpstr>Project Affordability Range</vt:lpstr>
      <vt:lpstr>'Buyer Prequalification'!Print_Area</vt:lpstr>
      <vt:lpstr>'Final Buyer Underwriting'!Print_Area</vt:lpstr>
      <vt:lpstr>'Project Affordability Range'!Print_Area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Training &amp; Development Associates</dc:creator>
  <cp:lastModifiedBy>Southall, Tammi</cp:lastModifiedBy>
  <cp:lastPrinted>2017-12-20T22:05:12Z</cp:lastPrinted>
  <dcterms:created xsi:type="dcterms:W3CDTF">2000-12-14T20:38:47Z</dcterms:created>
  <dcterms:modified xsi:type="dcterms:W3CDTF">2017-12-20T22:05:22Z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0x010100441A7F8DDD85014592660D90F0AB6C4D</vt:lpwstr>
  </property>
</Properties>
</file>